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eter\Documents\work\development\NL2SOL\"/>
    </mc:Choice>
  </mc:AlternateContent>
  <xr:revisionPtr revIDLastSave="0" documentId="13_ncr:1_{8C645FE4-C812-4E9C-B135-AD2E126EE828}" xr6:coauthVersionLast="47" xr6:coauthVersionMax="47" xr10:uidLastSave="{00000000-0000-0000-0000-000000000000}"/>
  <bookViews>
    <workbookView xWindow="-98" yWindow="-98" windowWidth="21795" windowHeight="13695" activeTab="1" xr2:uid="{1E25159B-153F-4003-8B9C-1FBE7672F809}"/>
  </bookViews>
  <sheets>
    <sheet name="DLL info" sheetId="2" r:id="rId1"/>
    <sheet name="Sheet1" sheetId="1" r:id="rId2"/>
  </sheets>
  <calcPr calcId="191029" calcMode="manual" calcCompleted="0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24" i="1" l="1"/>
  <c r="B10" i="1" a="1"/>
  <c r="B10" i="1" s="1"/>
  <c r="B9" i="1" a="1"/>
  <c r="B9" i="1" s="1"/>
  <c r="B8" i="1" a="1"/>
  <c r="B8" i="1" s="1"/>
  <c r="B7" i="1" a="1"/>
  <c r="B7" i="1" s="1"/>
  <c r="B6" i="1" a="1"/>
  <c r="B6" i="1" s="1"/>
  <c r="B5" i="1" a="1"/>
  <c r="B5" i="1" s="1"/>
  <c r="B4" i="1" a="1"/>
  <c r="B4" i="1" s="1"/>
  <c r="B3" i="1" a="1"/>
  <c r="B3" i="1" s="1"/>
  <c r="B2" i="1" a="1"/>
  <c r="B2" i="1" s="1"/>
  <c r="B1" i="1" a="1"/>
  <c r="B1" i="1" s="1"/>
  <c r="C2" i="2"/>
  <c r="C4" i="2"/>
  <c r="C12" i="2"/>
  <c r="C3" i="2"/>
  <c r="C11" i="2"/>
  <c r="C10" i="2"/>
  <c r="C9" i="2"/>
  <c r="C8" i="2"/>
  <c r="C7" i="2"/>
  <c r="C6" i="2"/>
  <c r="C5" i="2"/>
  <c r="E21" i="1" l="1"/>
  <c r="K21" i="1"/>
  <c r="J21" i="1"/>
  <c r="I21" i="1"/>
  <c r="H21" i="1"/>
  <c r="G21" i="1"/>
  <c r="D47" i="1"/>
  <c r="D46" i="1"/>
  <c r="D45" i="1"/>
  <c r="D44" i="1"/>
  <c r="D43" i="1"/>
  <c r="D42" i="1"/>
  <c r="D41" i="1"/>
  <c r="D40" i="1"/>
  <c r="D39" i="1"/>
  <c r="D38" i="1"/>
  <c r="D37" i="1"/>
  <c r="D36" i="1"/>
  <c r="D35" i="1"/>
  <c r="D34" i="1"/>
  <c r="D33" i="1"/>
  <c r="D32" i="1"/>
  <c r="D31" i="1"/>
  <c r="D30" i="1"/>
  <c r="D29" i="1"/>
  <c r="D28" i="1"/>
  <c r="D27" i="1"/>
  <c r="D26" i="1"/>
  <c r="D25" i="1"/>
  <c r="E47" i="1" l="1" a="1"/>
  <c r="E47" i="1" s="1"/>
  <c r="E40" i="1" a="1"/>
  <c r="E40" i="1" s="1"/>
  <c r="E33" i="1" a="1"/>
  <c r="E33" i="1" s="1"/>
  <c r="E26" i="1" a="1"/>
  <c r="E26" i="1" s="1"/>
  <c r="E34" i="1" a="1"/>
  <c r="E34" i="1" s="1"/>
  <c r="E42" i="1" a="1"/>
  <c r="E42" i="1" s="1"/>
  <c r="E27" i="1" a="1"/>
  <c r="E27" i="1" s="1"/>
  <c r="E35" i="1" a="1"/>
  <c r="E35" i="1" s="1"/>
  <c r="E43" i="1" a="1"/>
  <c r="E43" i="1" s="1"/>
  <c r="E28" i="1" a="1"/>
  <c r="E28" i="1" s="1"/>
  <c r="E36" i="1" a="1"/>
  <c r="E36" i="1" s="1"/>
  <c r="E44" i="1" a="1"/>
  <c r="E44" i="1" s="1"/>
  <c r="E32" i="1" a="1"/>
  <c r="E32" i="1" s="1"/>
  <c r="E41" i="1" a="1"/>
  <c r="E41" i="1" s="1"/>
  <c r="E29" i="1" a="1"/>
  <c r="E29" i="1" s="1"/>
  <c r="E37" i="1" a="1"/>
  <c r="E37" i="1" s="1"/>
  <c r="E45" i="1" a="1"/>
  <c r="E45" i="1" s="1"/>
  <c r="E30" i="1" a="1"/>
  <c r="E30" i="1" s="1"/>
  <c r="E38" i="1" a="1"/>
  <c r="E38" i="1" s="1"/>
  <c r="E46" i="1" a="1"/>
  <c r="E46" i="1" s="1"/>
  <c r="E31" i="1" a="1"/>
  <c r="E31" i="1" s="1"/>
  <c r="E39" i="1" a="1"/>
  <c r="E39" i="1" s="1"/>
  <c r="E25" i="1" a="1"/>
  <c r="E25" i="1" s="1"/>
  <c r="G4" i="1" l="1" a="1"/>
  <c r="L7" i="1" s="1"/>
  <c r="G9" i="1" a="1"/>
  <c r="G25" i="1" a="1"/>
  <c r="H32" i="1" s="1"/>
  <c r="J7" i="1" l="1"/>
  <c r="H5" i="1"/>
  <c r="L4" i="1"/>
  <c r="K7" i="1"/>
  <c r="I7" i="1"/>
  <c r="G5" i="1"/>
  <c r="K4" i="1"/>
  <c r="H7" i="1"/>
  <c r="J4" i="1"/>
  <c r="J6" i="1"/>
  <c r="K5" i="1"/>
  <c r="G7" i="1"/>
  <c r="I4" i="1"/>
  <c r="L5" i="1"/>
  <c r="L6" i="1"/>
  <c r="J5" i="1"/>
  <c r="H4" i="1"/>
  <c r="I6" i="1"/>
  <c r="K6" i="1"/>
  <c r="H6" i="1"/>
  <c r="G4" i="1"/>
  <c r="I5" i="1"/>
  <c r="G6" i="1"/>
  <c r="I10" i="1"/>
  <c r="J10" i="1"/>
  <c r="K10" i="1"/>
  <c r="L10" i="1"/>
  <c r="G11" i="1"/>
  <c r="H11" i="1"/>
  <c r="I11" i="1"/>
  <c r="J11" i="1"/>
  <c r="G9" i="1"/>
  <c r="K11" i="1"/>
  <c r="H9" i="1"/>
  <c r="L11" i="1"/>
  <c r="I9" i="1"/>
  <c r="G12" i="1"/>
  <c r="J9" i="1"/>
  <c r="H12" i="1"/>
  <c r="K9" i="1"/>
  <c r="K14" i="1" s="1"/>
  <c r="I12" i="1"/>
  <c r="L9" i="1"/>
  <c r="J12" i="1"/>
  <c r="G10" i="1"/>
  <c r="K12" i="1"/>
  <c r="H10" i="1"/>
  <c r="L12" i="1"/>
  <c r="G43" i="1"/>
  <c r="G31" i="1"/>
  <c r="H47" i="1"/>
  <c r="G44" i="1"/>
  <c r="H26" i="1"/>
  <c r="G37" i="1"/>
  <c r="H46" i="1"/>
  <c r="H45" i="1"/>
  <c r="G33" i="1"/>
  <c r="H39" i="1"/>
  <c r="H44" i="1"/>
  <c r="G26" i="1"/>
  <c r="G47" i="1"/>
  <c r="G36" i="1"/>
  <c r="H35" i="1"/>
  <c r="G34" i="1"/>
  <c r="H28" i="1"/>
  <c r="G35" i="1"/>
  <c r="G45" i="1"/>
  <c r="G46" i="1"/>
  <c r="G39" i="1"/>
  <c r="G32" i="1"/>
  <c r="H43" i="1"/>
  <c r="G29" i="1"/>
  <c r="G28" i="1"/>
  <c r="H38" i="1"/>
  <c r="H29" i="1"/>
  <c r="H31" i="1"/>
  <c r="G40" i="1"/>
  <c r="H25" i="1"/>
  <c r="G38" i="1"/>
  <c r="G25" i="1"/>
  <c r="H40" i="1"/>
  <c r="H37" i="1"/>
  <c r="H27" i="1"/>
  <c r="H33" i="1"/>
  <c r="G41" i="1"/>
  <c r="H41" i="1"/>
  <c r="H42" i="1"/>
  <c r="G42" i="1"/>
  <c r="G27" i="1"/>
  <c r="G30" i="1"/>
  <c r="H36" i="1"/>
  <c r="H30" i="1"/>
  <c r="H34" i="1"/>
  <c r="G65" i="1" l="1"/>
  <c r="H65" i="1"/>
  <c r="I65" i="1"/>
  <c r="J65" i="1"/>
  <c r="K65" i="1"/>
  <c r="G76" i="1"/>
  <c r="H76" i="1"/>
  <c r="I76" i="1"/>
  <c r="J76" i="1"/>
  <c r="K76" i="1"/>
  <c r="G63" i="1"/>
  <c r="H63" i="1"/>
  <c r="I63" i="1"/>
  <c r="J63" i="1"/>
  <c r="K63" i="1"/>
  <c r="G69" i="1"/>
  <c r="H69" i="1"/>
  <c r="I69" i="1"/>
  <c r="J69" i="1"/>
  <c r="K69" i="1"/>
  <c r="H77" i="1"/>
  <c r="I77" i="1"/>
  <c r="J77" i="1"/>
  <c r="K77" i="1"/>
  <c r="G77" i="1"/>
  <c r="G59" i="1"/>
  <c r="H59" i="1"/>
  <c r="I59" i="1"/>
  <c r="J59" i="1"/>
  <c r="K59" i="1"/>
  <c r="G68" i="1"/>
  <c r="H68" i="1"/>
  <c r="I68" i="1"/>
  <c r="J68" i="1"/>
  <c r="K68" i="1"/>
  <c r="G72" i="1"/>
  <c r="H72" i="1"/>
  <c r="I72" i="1"/>
  <c r="J72" i="1"/>
  <c r="K72" i="1"/>
  <c r="K70" i="1"/>
  <c r="G70" i="1"/>
  <c r="H70" i="1"/>
  <c r="I70" i="1"/>
  <c r="J70" i="1"/>
  <c r="G74" i="1"/>
  <c r="H74" i="1"/>
  <c r="I74" i="1"/>
  <c r="J74" i="1"/>
  <c r="K74" i="1"/>
  <c r="G81" i="1"/>
  <c r="H81" i="1"/>
  <c r="I81" i="1"/>
  <c r="J81" i="1"/>
  <c r="K81" i="1"/>
  <c r="G60" i="1"/>
  <c r="H60" i="1"/>
  <c r="I60" i="1"/>
  <c r="J60" i="1"/>
  <c r="K60" i="1"/>
  <c r="I64" i="1"/>
  <c r="J64" i="1"/>
  <c r="K64" i="1"/>
  <c r="G64" i="1"/>
  <c r="H64" i="1"/>
  <c r="H61" i="1"/>
  <c r="I61" i="1"/>
  <c r="J61" i="1"/>
  <c r="K61" i="1"/>
  <c r="G61" i="1"/>
  <c r="G62" i="1"/>
  <c r="H62" i="1"/>
  <c r="I62" i="1"/>
  <c r="J62" i="1"/>
  <c r="K62" i="1"/>
  <c r="J67" i="1"/>
  <c r="K67" i="1"/>
  <c r="G67" i="1"/>
  <c r="H67" i="1"/>
  <c r="I67" i="1"/>
  <c r="G66" i="1"/>
  <c r="I66" i="1"/>
  <c r="J66" i="1"/>
  <c r="K66" i="1"/>
  <c r="H66" i="1"/>
  <c r="G71" i="1"/>
  <c r="H71" i="1"/>
  <c r="I71" i="1"/>
  <c r="J71" i="1"/>
  <c r="K71" i="1"/>
  <c r="G75" i="1"/>
  <c r="H75" i="1"/>
  <c r="I75" i="1"/>
  <c r="J75" i="1"/>
  <c r="K75" i="1"/>
  <c r="G73" i="1"/>
  <c r="H73" i="1"/>
  <c r="I73" i="1"/>
  <c r="J73" i="1"/>
  <c r="K73" i="1"/>
  <c r="I80" i="1"/>
  <c r="J80" i="1"/>
  <c r="K80" i="1"/>
  <c r="G80" i="1"/>
  <c r="H80" i="1"/>
  <c r="G78" i="1"/>
  <c r="H78" i="1"/>
  <c r="I78" i="1"/>
  <c r="J78" i="1"/>
  <c r="K78" i="1"/>
  <c r="I79" i="1"/>
  <c r="J79" i="1"/>
  <c r="K79" i="1"/>
  <c r="G79" i="1"/>
  <c r="H79" i="1"/>
  <c r="H14" i="1"/>
  <c r="J14" i="1"/>
  <c r="J25" i="1" a="1"/>
  <c r="J33" i="1" s="1"/>
  <c r="G14" i="1"/>
  <c r="I14" i="1"/>
  <c r="I25" i="1" a="1"/>
  <c r="M52" i="1" l="1" a="1"/>
  <c r="M52" i="1" s="1"/>
  <c r="G52" i="1" a="1"/>
  <c r="G52" i="1" s="1"/>
  <c r="O52" i="1" s="1" a="1"/>
  <c r="O52" i="1" s="1"/>
  <c r="J35" i="1"/>
  <c r="J34" i="1"/>
  <c r="J32" i="1"/>
  <c r="J47" i="1"/>
  <c r="J31" i="1"/>
  <c r="J46" i="1"/>
  <c r="J30" i="1"/>
  <c r="J45" i="1"/>
  <c r="J28" i="1"/>
  <c r="J29" i="1"/>
  <c r="J43" i="1"/>
  <c r="J42" i="1"/>
  <c r="J27" i="1"/>
  <c r="J26" i="1"/>
  <c r="J39" i="1"/>
  <c r="J41" i="1"/>
  <c r="J38" i="1"/>
  <c r="J25" i="1"/>
  <c r="J44" i="1"/>
  <c r="J37" i="1"/>
  <c r="J40" i="1"/>
  <c r="J36" i="1"/>
  <c r="I25" i="1"/>
  <c r="I41" i="1"/>
  <c r="I26" i="1"/>
  <c r="I42" i="1"/>
  <c r="I27" i="1"/>
  <c r="I43" i="1"/>
  <c r="I28" i="1"/>
  <c r="I44" i="1"/>
  <c r="I29" i="1"/>
  <c r="I45" i="1"/>
  <c r="I30" i="1"/>
  <c r="I46" i="1"/>
  <c r="I31" i="1"/>
  <c r="I47" i="1"/>
  <c r="I32" i="1"/>
  <c r="I33" i="1"/>
  <c r="I34" i="1"/>
  <c r="I35" i="1"/>
  <c r="I36" i="1"/>
  <c r="I37" i="1"/>
  <c r="I38" i="1"/>
  <c r="I39" i="1"/>
  <c r="I40" i="1"/>
  <c r="U52" i="1" l="1" a="1"/>
  <c r="U52" i="1" s="1"/>
  <c r="G17" i="1" s="1" a="1"/>
  <c r="H18" i="1" l="1"/>
  <c r="I18" i="1"/>
  <c r="J18" i="1"/>
  <c r="K18" i="1"/>
  <c r="G17" i="1"/>
  <c r="K25" i="1" s="1" a="1"/>
  <c r="K40" i="1" l="1"/>
  <c r="K28" i="1"/>
  <c r="K44" i="1"/>
  <c r="K29" i="1"/>
  <c r="K45" i="1"/>
  <c r="K34" i="1"/>
  <c r="K35" i="1"/>
  <c r="K36" i="1"/>
  <c r="K37" i="1"/>
  <c r="K38" i="1"/>
  <c r="K39" i="1"/>
  <c r="K25" i="1"/>
  <c r="K41" i="1"/>
  <c r="K26" i="1"/>
  <c r="K42" i="1"/>
  <c r="K27" i="1"/>
  <c r="K43" i="1"/>
  <c r="K30" i="1"/>
  <c r="K46" i="1"/>
  <c r="K31" i="1"/>
  <c r="K47" i="1"/>
  <c r="K32" i="1"/>
  <c r="K33" i="1"/>
  <c r="G18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<sst xmlns="http://schemas.openxmlformats.org/spreadsheetml/2006/main" count="41" uniqueCount="30">
  <si>
    <t>order</t>
  </si>
  <si>
    <t>abscissas</t>
  </si>
  <si>
    <t>ordinates</t>
  </si>
  <si>
    <t>x</t>
  </si>
  <si>
    <t>Data</t>
  </si>
  <si>
    <t>Random data</t>
  </si>
  <si>
    <t>Fit:</t>
  </si>
  <si>
    <t>CPUName</t>
  </si>
  <si>
    <t>Bitness</t>
  </si>
  <si>
    <t>BuildConfiguration</t>
  </si>
  <si>
    <t>BuildDate</t>
  </si>
  <si>
    <t>CompilerVersion</t>
  </si>
  <si>
    <t>ExcelAPIMode</t>
  </si>
  <si>
    <t>ExcelVersion</t>
  </si>
  <si>
    <t>DLLName</t>
  </si>
  <si>
    <t>DLLDirectory</t>
  </si>
  <si>
    <t>Revision</t>
  </si>
  <si>
    <t>AddinInfo</t>
  </si>
  <si>
    <t>Secret data generating coefficients</t>
  </si>
  <si>
    <t>Ordered data</t>
  </si>
  <si>
    <t>without Jacobian</t>
  </si>
  <si>
    <t>with Jacobian</t>
  </si>
  <si>
    <t>Fit [without Jacobian]</t>
  </si>
  <si>
    <t>Fit [with Jacobian]</t>
  </si>
  <si>
    <t>Rel. result difference</t>
  </si>
  <si>
    <t>=NL2SOL.DLLDirectory()</t>
  </si>
  <si>
    <t>NL2SOL</t>
  </si>
  <si>
    <t>X</t>
  </si>
  <si>
    <t>Rel. diff</t>
  </si>
  <si>
    <t>Linear system solution fit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</si>
</sst>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1"/>
      <color theme="0" tint="-0.34998626667073579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rgb="FF0000FF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3" fillId="0" borderId="0" xfId="0" quotePrefix="1" applyFont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2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6BA58"/>
      <color rgb="FFF955E5"/>
      <color rgb="FFF709DB"/>
      <color rgb="FF339933"/>
      <color rgb="FFFF0000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3279549358971279E-2"/>
          <c:y val="2.5858582567904867E-2"/>
          <c:w val="0.93049253384090569"/>
          <c:h val="0.88946015882158158"/>
        </c:manualLayout>
      </c:layout>
      <c:scatterChart>
        <c:scatterStyle val="lineMarker"/>
        <c:varyColors val="0"/>
        <c:ser>
          <c:idx val="0"/>
          <c:order val="0"/>
          <c:tx>
            <c:strRef>
              <c:f>Sheet1!$H$24</c:f>
              <c:strCache>
                <c:ptCount val="1"/>
                <c:pt idx="0">
                  <c:v>Data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noFill/>
              <a:ln w="12700">
                <a:solidFill>
                  <a:srgbClr val="0000FF"/>
                </a:solidFill>
              </a:ln>
              <a:effectLst/>
            </c:spPr>
          </c:marker>
          <c:xVal>
            <c:numRef>
              <c:f>Sheet1!$G$25:$G$47</c:f>
              <c:numCache>
                <c:formatCode>General</c:formatCode>
                <c:ptCount val="23"/>
                <c:pt idx="0">
                  <c:v>6.4951973517299533E-2</c:v>
                </c:pt>
                <c:pt idx="1">
                  <c:v>7.9002928608855494E-2</c:v>
                </c:pt>
                <c:pt idx="2">
                  <c:v>8.4551952093953164E-2</c:v>
                </c:pt>
                <c:pt idx="3">
                  <c:v>0.17749783806842412</c:v>
                </c:pt>
                <c:pt idx="4">
                  <c:v>0.18000183355612875</c:v>
                </c:pt>
                <c:pt idx="5">
                  <c:v>0.31627510122702229</c:v>
                </c:pt>
                <c:pt idx="6">
                  <c:v>0.32283980305649862</c:v>
                </c:pt>
                <c:pt idx="7">
                  <c:v>0.33723582152789378</c:v>
                </c:pt>
                <c:pt idx="8">
                  <c:v>0.34484933595339629</c:v>
                </c:pt>
                <c:pt idx="9">
                  <c:v>0.42563567182601159</c:v>
                </c:pt>
                <c:pt idx="10">
                  <c:v>0.43719887749122144</c:v>
                </c:pt>
                <c:pt idx="11">
                  <c:v>0.44833256506199837</c:v>
                </c:pt>
                <c:pt idx="12">
                  <c:v>0.52065591002346467</c:v>
                </c:pt>
                <c:pt idx="13">
                  <c:v>0.57489414358712942</c:v>
                </c:pt>
                <c:pt idx="14">
                  <c:v>0.5962419625810117</c:v>
                </c:pt>
                <c:pt idx="15">
                  <c:v>0.64610742699892565</c:v>
                </c:pt>
                <c:pt idx="16">
                  <c:v>0.68999649961312459</c:v>
                </c:pt>
                <c:pt idx="17">
                  <c:v>0.75921729997212917</c:v>
                </c:pt>
                <c:pt idx="18">
                  <c:v>0.76135033871080549</c:v>
                </c:pt>
                <c:pt idx="19">
                  <c:v>0.77026465873792616</c:v>
                </c:pt>
                <c:pt idx="20">
                  <c:v>0.84278986946809598</c:v>
                </c:pt>
                <c:pt idx="21">
                  <c:v>0.95835281975596209</c:v>
                </c:pt>
                <c:pt idx="22">
                  <c:v>0.99437489185997419</c:v>
                </c:pt>
              </c:numCache>
            </c:numRef>
          </c:xVal>
          <c:yVal>
            <c:numRef>
              <c:f>Sheet1!$H$25:$H$47</c:f>
              <c:numCache>
                <c:formatCode>General</c:formatCode>
                <c:ptCount val="23"/>
                <c:pt idx="0">
                  <c:v>1.1730085091367268</c:v>
                </c:pt>
                <c:pt idx="1">
                  <c:v>0.81587573002521285</c:v>
                </c:pt>
                <c:pt idx="2">
                  <c:v>1.1198990553339281</c:v>
                </c:pt>
                <c:pt idx="3">
                  <c:v>1.2097137987668567</c:v>
                </c:pt>
                <c:pt idx="4">
                  <c:v>1.1472716476166931</c:v>
                </c:pt>
                <c:pt idx="5">
                  <c:v>1.4904563667380013</c:v>
                </c:pt>
                <c:pt idx="6">
                  <c:v>1.0328560344707323</c:v>
                </c:pt>
                <c:pt idx="7">
                  <c:v>1.5607684110522109</c:v>
                </c:pt>
                <c:pt idx="8">
                  <c:v>1.5077849284662248</c:v>
                </c:pt>
                <c:pt idx="9">
                  <c:v>1.2603309056276188</c:v>
                </c:pt>
                <c:pt idx="10">
                  <c:v>1.2777076870433892</c:v>
                </c:pt>
                <c:pt idx="11">
                  <c:v>1.6121027800549768</c:v>
                </c:pt>
                <c:pt idx="12">
                  <c:v>1.5507631422435868</c:v>
                </c:pt>
                <c:pt idx="13">
                  <c:v>1.5517148341290394</c:v>
                </c:pt>
                <c:pt idx="14">
                  <c:v>1.8239646065646129</c:v>
                </c:pt>
                <c:pt idx="15">
                  <c:v>2.0851032816661426</c:v>
                </c:pt>
                <c:pt idx="16">
                  <c:v>2.1108337083965072</c:v>
                </c:pt>
                <c:pt idx="17">
                  <c:v>2.2832652718222404</c:v>
                </c:pt>
                <c:pt idx="18">
                  <c:v>2.3619386295777924</c:v>
                </c:pt>
                <c:pt idx="19">
                  <c:v>2.4280157674718681</c:v>
                </c:pt>
                <c:pt idx="20">
                  <c:v>2.3892604935283202</c:v>
                </c:pt>
                <c:pt idx="21">
                  <c:v>2.8015503787180362</c:v>
                </c:pt>
                <c:pt idx="22">
                  <c:v>2.9989872161233162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E4D-4E62-96BF-2E07F4715AAE}"/>
            </c:ext>
          </c:extLst>
        </c:ser>
        <c:ser>
          <c:idx val="1"/>
          <c:order val="1"/>
          <c:tx>
            <c:strRef>
              <c:f>Sheet1!$I$24</c:f>
              <c:strCache>
                <c:ptCount val="1"/>
                <c:pt idx="0">
                  <c:v>Fit [without Jacobian]</c:v>
                </c:pt>
              </c:strCache>
            </c:strRef>
          </c:tx>
          <c:spPr>
            <a:ln w="25400" cap="rnd">
              <a:solidFill>
                <a:srgbClr val="F6BA58"/>
              </a:solidFill>
              <a:round/>
            </a:ln>
            <a:effectLst/>
          </c:spPr>
          <c:marker>
            <c:symbol val="none"/>
          </c:marker>
          <c:xVal>
            <c:numRef>
              <c:f>Sheet1!$G$25:$G$47</c:f>
              <c:numCache>
                <c:formatCode>General</c:formatCode>
                <c:ptCount val="23"/>
                <c:pt idx="0">
                  <c:v>6.4951973517299533E-2</c:v>
                </c:pt>
                <c:pt idx="1">
                  <c:v>7.9002928608855494E-2</c:v>
                </c:pt>
                <c:pt idx="2">
                  <c:v>8.4551952093953164E-2</c:v>
                </c:pt>
                <c:pt idx="3">
                  <c:v>0.17749783806842412</c:v>
                </c:pt>
                <c:pt idx="4">
                  <c:v>0.18000183355612875</c:v>
                </c:pt>
                <c:pt idx="5">
                  <c:v>0.31627510122702229</c:v>
                </c:pt>
                <c:pt idx="6">
                  <c:v>0.32283980305649862</c:v>
                </c:pt>
                <c:pt idx="7">
                  <c:v>0.33723582152789378</c:v>
                </c:pt>
                <c:pt idx="8">
                  <c:v>0.34484933595339629</c:v>
                </c:pt>
                <c:pt idx="9">
                  <c:v>0.42563567182601159</c:v>
                </c:pt>
                <c:pt idx="10">
                  <c:v>0.43719887749122144</c:v>
                </c:pt>
                <c:pt idx="11">
                  <c:v>0.44833256506199837</c:v>
                </c:pt>
                <c:pt idx="12">
                  <c:v>0.52065591002346467</c:v>
                </c:pt>
                <c:pt idx="13">
                  <c:v>0.57489414358712942</c:v>
                </c:pt>
                <c:pt idx="14">
                  <c:v>0.5962419625810117</c:v>
                </c:pt>
                <c:pt idx="15">
                  <c:v>0.64610742699892565</c:v>
                </c:pt>
                <c:pt idx="16">
                  <c:v>0.68999649961312459</c:v>
                </c:pt>
                <c:pt idx="17">
                  <c:v>0.75921729997212917</c:v>
                </c:pt>
                <c:pt idx="18">
                  <c:v>0.76135033871080549</c:v>
                </c:pt>
                <c:pt idx="19">
                  <c:v>0.77026465873792616</c:v>
                </c:pt>
                <c:pt idx="20">
                  <c:v>0.84278986946809598</c:v>
                </c:pt>
                <c:pt idx="21">
                  <c:v>0.95835281975596209</c:v>
                </c:pt>
                <c:pt idx="22">
                  <c:v>0.99437489185997419</c:v>
                </c:pt>
              </c:numCache>
            </c:numRef>
          </c:xVal>
          <c:yVal>
            <c:numRef>
              <c:f>Sheet1!$I$25:$I$47</c:f>
              <c:numCache>
                <c:formatCode>General</c:formatCode>
                <c:ptCount val="23"/>
                <c:pt idx="0">
                  <c:v>1.0174998221100964</c:v>
                </c:pt>
                <c:pt idx="1">
                  <c:v>1.0483628576503998</c:v>
                </c:pt>
                <c:pt idx="2">
                  <c:v>1.0597049370907852</c:v>
                </c:pt>
                <c:pt idx="3">
                  <c:v>1.1955518928532964</c:v>
                </c:pt>
                <c:pt idx="4">
                  <c:v>1.1981713153102485</c:v>
                </c:pt>
                <c:pt idx="5">
                  <c:v>1.3156321999145311</c:v>
                </c:pt>
                <c:pt idx="6">
                  <c:v>1.3214988868504955</c:v>
                </c:pt>
                <c:pt idx="7">
                  <c:v>1.3348605113076133</c:v>
                </c:pt>
                <c:pt idx="8">
                  <c:v>1.3422379618861884</c:v>
                </c:pt>
                <c:pt idx="9">
                  <c:v>1.4383877323533627</c:v>
                </c:pt>
                <c:pt idx="10">
                  <c:v>1.4553697852711314</c:v>
                </c:pt>
                <c:pt idx="11">
                  <c:v>1.4725879661897168</c:v>
                </c:pt>
                <c:pt idx="12">
                  <c:v>1.6064294345181349</c:v>
                </c:pt>
                <c:pt idx="13">
                  <c:v>1.7325149763267651</c:v>
                </c:pt>
                <c:pt idx="14">
                  <c:v>1.7879796700238857</c:v>
                </c:pt>
                <c:pt idx="15">
                  <c:v>1.9291138367095626</c:v>
                </c:pt>
                <c:pt idx="16">
                  <c:v>2.0645871668297908</c:v>
                </c:pt>
                <c:pt idx="17">
                  <c:v>2.2914774016110742</c:v>
                </c:pt>
                <c:pt idx="18">
                  <c:v>2.2985843629940077</c:v>
                </c:pt>
                <c:pt idx="19">
                  <c:v>2.3282863871735548</c:v>
                </c:pt>
                <c:pt idx="20">
                  <c:v>2.5646219704304918</c:v>
                </c:pt>
                <c:pt idx="21">
                  <c:v>2.8665045099551247</c:v>
                </c:pt>
                <c:pt idx="22">
                  <c:v>2.9232075992136708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E4D-4E62-96BF-2E07F4715AAE}"/>
            </c:ext>
          </c:extLst>
        </c:ser>
        <c:ser>
          <c:idx val="2"/>
          <c:order val="2"/>
          <c:tx>
            <c:strRef>
              <c:f>Sheet1!$J$24</c:f>
              <c:strCache>
                <c:ptCount val="1"/>
                <c:pt idx="0">
                  <c:v>Fit [with Jacobian]</c:v>
                </c:pt>
              </c:strCache>
            </c:strRef>
          </c:tx>
          <c:spPr>
            <a:ln w="25400" cap="rnd">
              <a:solidFill>
                <a:srgbClr val="339933"/>
              </a:solidFill>
              <a:prstDash val="dash"/>
              <a:round/>
            </a:ln>
            <a:effectLst/>
          </c:spPr>
          <c:marker>
            <c:symbol val="none"/>
          </c:marker>
          <c:xVal>
            <c:numRef>
              <c:f>Sheet1!$G$25:$G$47</c:f>
              <c:numCache>
                <c:formatCode>General</c:formatCode>
                <c:ptCount val="23"/>
                <c:pt idx="0">
                  <c:v>6.4951973517299533E-2</c:v>
                </c:pt>
                <c:pt idx="1">
                  <c:v>7.9002928608855494E-2</c:v>
                </c:pt>
                <c:pt idx="2">
                  <c:v>8.4551952093953164E-2</c:v>
                </c:pt>
                <c:pt idx="3">
                  <c:v>0.17749783806842412</c:v>
                </c:pt>
                <c:pt idx="4">
                  <c:v>0.18000183355612875</c:v>
                </c:pt>
                <c:pt idx="5">
                  <c:v>0.31627510122702229</c:v>
                </c:pt>
                <c:pt idx="6">
                  <c:v>0.32283980305649862</c:v>
                </c:pt>
                <c:pt idx="7">
                  <c:v>0.33723582152789378</c:v>
                </c:pt>
                <c:pt idx="8">
                  <c:v>0.34484933595339629</c:v>
                </c:pt>
                <c:pt idx="9">
                  <c:v>0.42563567182601159</c:v>
                </c:pt>
                <c:pt idx="10">
                  <c:v>0.43719887749122144</c:v>
                </c:pt>
                <c:pt idx="11">
                  <c:v>0.44833256506199837</c:v>
                </c:pt>
                <c:pt idx="12">
                  <c:v>0.52065591002346467</c:v>
                </c:pt>
                <c:pt idx="13">
                  <c:v>0.57489414358712942</c:v>
                </c:pt>
                <c:pt idx="14">
                  <c:v>0.5962419625810117</c:v>
                </c:pt>
                <c:pt idx="15">
                  <c:v>0.64610742699892565</c:v>
                </c:pt>
                <c:pt idx="16">
                  <c:v>0.68999649961312459</c:v>
                </c:pt>
                <c:pt idx="17">
                  <c:v>0.75921729997212917</c:v>
                </c:pt>
                <c:pt idx="18">
                  <c:v>0.76135033871080549</c:v>
                </c:pt>
                <c:pt idx="19">
                  <c:v>0.77026465873792616</c:v>
                </c:pt>
                <c:pt idx="20">
                  <c:v>0.84278986946809598</c:v>
                </c:pt>
                <c:pt idx="21">
                  <c:v>0.95835281975596209</c:v>
                </c:pt>
                <c:pt idx="22">
                  <c:v>0.99437489185997419</c:v>
                </c:pt>
              </c:numCache>
            </c:numRef>
          </c:xVal>
          <c:yVal>
            <c:numRef>
              <c:f>Sheet1!$J$25:$J$47</c:f>
              <c:numCache>
                <c:formatCode>General</c:formatCode>
                <c:ptCount val="23"/>
                <c:pt idx="0">
                  <c:v>1.0174998381122133</c:v>
                </c:pt>
                <c:pt idx="1">
                  <c:v>1.0483628671652563</c:v>
                </c:pt>
                <c:pt idx="2">
                  <c:v>1.0597049442902753</c:v>
                </c:pt>
                <c:pt idx="3">
                  <c:v>1.1955518783618269</c:v>
                </c:pt>
                <c:pt idx="4">
                  <c:v>1.1981713006002195</c:v>
                </c:pt>
                <c:pt idx="5">
                  <c:v>1.3156321897012513</c:v>
                </c:pt>
                <c:pt idx="6">
                  <c:v>1.3214988773400007</c:v>
                </c:pt>
                <c:pt idx="7">
                  <c:v>1.3348605033959471</c:v>
                </c:pt>
                <c:pt idx="8">
                  <c:v>1.3422379548436856</c:v>
                </c:pt>
                <c:pt idx="9">
                  <c:v>1.438387734406577</c:v>
                </c:pt>
                <c:pt idx="10">
                  <c:v>1.4553697884665497</c:v>
                </c:pt>
                <c:pt idx="11">
                  <c:v>1.4725879704183589</c:v>
                </c:pt>
                <c:pt idx="12">
                  <c:v>1.606429443436254</c:v>
                </c:pt>
                <c:pt idx="13">
                  <c:v>1.7325149860262634</c:v>
                </c:pt>
                <c:pt idx="14">
                  <c:v>1.7879796793525506</c:v>
                </c:pt>
                <c:pt idx="15">
                  <c:v>1.9291138437862676</c:v>
                </c:pt>
                <c:pt idx="16">
                  <c:v>2.0645871705903214</c:v>
                </c:pt>
                <c:pt idx="17">
                  <c:v>2.2914773987970336</c:v>
                </c:pt>
                <c:pt idx="18">
                  <c:v>2.2985843599733462</c:v>
                </c:pt>
                <c:pt idx="19">
                  <c:v>2.3282863832986749</c:v>
                </c:pt>
                <c:pt idx="20">
                  <c:v>2.5646219610537746</c:v>
                </c:pt>
                <c:pt idx="21">
                  <c:v>2.8665045065448078</c:v>
                </c:pt>
                <c:pt idx="22">
                  <c:v>2.9232076046125788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CDE0-4D7F-A0B2-1152065912C9}"/>
            </c:ext>
          </c:extLst>
        </c:ser>
        <c:ser>
          <c:idx val="3"/>
          <c:order val="3"/>
          <c:tx>
            <c:strRef>
              <c:f>Sheet1!$K$24</c:f>
              <c:strCache>
                <c:ptCount val="1"/>
                <c:pt idx="0">
                  <c:v>Linear system solution fit</c:v>
                </c:pt>
              </c:strCache>
            </c:strRef>
          </c:tx>
          <c:spPr>
            <a:ln w="19050" cap="rnd">
              <a:solidFill>
                <a:srgbClr val="FF0000"/>
              </a:solidFill>
              <a:prstDash val="sysDot"/>
              <a:round/>
            </a:ln>
            <a:effectLst/>
          </c:spPr>
          <c:marker>
            <c:symbol val="none"/>
          </c:marker>
          <c:xVal>
            <c:numRef>
              <c:f>Sheet1!$G$25:$G$47</c:f>
              <c:numCache>
                <c:formatCode>General</c:formatCode>
                <c:ptCount val="23"/>
                <c:pt idx="0">
                  <c:v>6.4951973517299533E-2</c:v>
                </c:pt>
                <c:pt idx="1">
                  <c:v>7.9002928608855494E-2</c:v>
                </c:pt>
                <c:pt idx="2">
                  <c:v>8.4551952093953164E-2</c:v>
                </c:pt>
                <c:pt idx="3">
                  <c:v>0.17749783806842412</c:v>
                </c:pt>
                <c:pt idx="4">
                  <c:v>0.18000183355612875</c:v>
                </c:pt>
                <c:pt idx="5">
                  <c:v>0.31627510122702229</c:v>
                </c:pt>
                <c:pt idx="6">
                  <c:v>0.32283980305649862</c:v>
                </c:pt>
                <c:pt idx="7">
                  <c:v>0.33723582152789378</c:v>
                </c:pt>
                <c:pt idx="8">
                  <c:v>0.34484933595339629</c:v>
                </c:pt>
                <c:pt idx="9">
                  <c:v>0.42563567182601159</c:v>
                </c:pt>
                <c:pt idx="10">
                  <c:v>0.43719887749122144</c:v>
                </c:pt>
                <c:pt idx="11">
                  <c:v>0.44833256506199837</c:v>
                </c:pt>
                <c:pt idx="12">
                  <c:v>0.52065591002346467</c:v>
                </c:pt>
                <c:pt idx="13">
                  <c:v>0.57489414358712942</c:v>
                </c:pt>
                <c:pt idx="14">
                  <c:v>0.5962419625810117</c:v>
                </c:pt>
                <c:pt idx="15">
                  <c:v>0.64610742699892565</c:v>
                </c:pt>
                <c:pt idx="16">
                  <c:v>0.68999649961312459</c:v>
                </c:pt>
                <c:pt idx="17">
                  <c:v>0.75921729997212917</c:v>
                </c:pt>
                <c:pt idx="18">
                  <c:v>0.76135033871080549</c:v>
                </c:pt>
                <c:pt idx="19">
                  <c:v>0.77026465873792616</c:v>
                </c:pt>
                <c:pt idx="20">
                  <c:v>0.84278986946809598</c:v>
                </c:pt>
                <c:pt idx="21">
                  <c:v>0.95835281975596209</c:v>
                </c:pt>
                <c:pt idx="22">
                  <c:v>0.99437489185997419</c:v>
                </c:pt>
              </c:numCache>
            </c:numRef>
          </c:xVal>
          <c:yVal>
            <c:numRef>
              <c:f>Sheet1!$K$25:$K$47</c:f>
              <c:numCache>
                <c:formatCode>General</c:formatCode>
                <c:ptCount val="23"/>
                <c:pt idx="0">
                  <c:v>1.0174998381106242</c:v>
                </c:pt>
                <c:pt idx="1">
                  <c:v>1.0483628671633387</c:v>
                </c:pt>
                <c:pt idx="2">
                  <c:v>1.0597049442882389</c:v>
                </c:pt>
                <c:pt idx="3">
                  <c:v>1.1955518783585672</c:v>
                </c:pt>
                <c:pt idx="4">
                  <c:v>1.1981713005969437</c:v>
                </c:pt>
                <c:pt idx="5">
                  <c:v>1.31563218969792</c:v>
                </c:pt>
                <c:pt idx="6">
                  <c:v>1.3214988773366954</c:v>
                </c:pt>
                <c:pt idx="7">
                  <c:v>1.3348605033927041</c:v>
                </c:pt>
                <c:pt idx="8">
                  <c:v>1.3422379548404786</c:v>
                </c:pt>
                <c:pt idx="9">
                  <c:v>1.4383877344038341</c:v>
                </c:pt>
                <c:pt idx="10">
                  <c:v>1.4553697884638817</c:v>
                </c:pt>
                <c:pt idx="11">
                  <c:v>1.4725879704157638</c:v>
                </c:pt>
                <c:pt idx="12">
                  <c:v>1.6064294434341559</c:v>
                </c:pt>
                <c:pt idx="13">
                  <c:v>1.7325149860245639</c:v>
                </c:pt>
                <c:pt idx="14">
                  <c:v>1.7879796793510179</c:v>
                </c:pt>
                <c:pt idx="15">
                  <c:v>1.9291138437851627</c:v>
                </c:pt>
                <c:pt idx="16">
                  <c:v>2.0645871705896601</c:v>
                </c:pt>
                <c:pt idx="17">
                  <c:v>2.2914773987972898</c:v>
                </c:pt>
                <c:pt idx="18">
                  <c:v>2.2985843599736357</c:v>
                </c:pt>
                <c:pt idx="19">
                  <c:v>2.3282863832991101</c:v>
                </c:pt>
                <c:pt idx="20">
                  <c:v>2.5646219610557188</c:v>
                </c:pt>
                <c:pt idx="21">
                  <c:v>2.8665045065508843</c:v>
                </c:pt>
                <c:pt idx="22">
                  <c:v>2.9232076046205622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CDE0-4D7F-A0B2-1152065912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4466303"/>
        <c:axId val="2061758671"/>
      </c:scatterChart>
      <c:valAx>
        <c:axId val="164466303"/>
        <c:scaling>
          <c:orientation val="minMax"/>
          <c:max val="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61758671"/>
        <c:crosses val="autoZero"/>
        <c:crossBetween val="midCat"/>
      </c:valAx>
      <c:valAx>
        <c:axId val="206175867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4466303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6.6906722297432247E-2"/>
          <c:y val="2.7071299985496001E-2"/>
          <c:w val="0.36295043119610049"/>
          <c:h val="0.1968745963379080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2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100422</xdr:colOff>
      <xdr:row>0</xdr:row>
      <xdr:rowOff>112850</xdr:rowOff>
    </xdr:from>
    <xdr:to>
      <xdr:col>19</xdr:col>
      <xdr:colOff>498662</xdr:colOff>
      <xdr:row>32</xdr:row>
      <xdr:rowOff>24860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A39BD53-5491-4382-B386-EE111B2A5EC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51B73E-FB85-4F54-8C5D-A6375164BF18}">
  <dimension ref="B2:C12"/>
  <sheetViews>
    <sheetView workbookViewId="0">
      <selection activeCell="B2" sqref="B2:C12"/>
    </sheetView>
  </sheetViews>
  <sheetFormatPr defaultRowHeight="14.25" x14ac:dyDescent="0.45"/>
  <sheetData>
    <row r="2" spans="2:3" x14ac:dyDescent="0.45">
      <c r="B2" t="s">
        <v>17</v>
      </c>
      <c r="C2" t="str">
        <f ca="1">_xll.NL2SOL.AddinInfo()</f>
        <v>NL2SOL (revision 1517) © 2013-2024 Peter Jäckel Excel add-in.</v>
      </c>
    </row>
    <row r="3" spans="2:3" x14ac:dyDescent="0.45">
      <c r="B3" t="s">
        <v>14</v>
      </c>
      <c r="C3" t="str">
        <f ca="1">_xll.NL2SOL.DLLName()</f>
        <v>NL2SOL.xll</v>
      </c>
    </row>
    <row r="4" spans="2:3" x14ac:dyDescent="0.45">
      <c r="B4" t="s">
        <v>16</v>
      </c>
      <c r="C4">
        <f ca="1">_xll.NL2SOL.Revision()</f>
        <v>1517</v>
      </c>
    </row>
    <row r="5" spans="2:3" x14ac:dyDescent="0.45">
      <c r="B5" t="s">
        <v>7</v>
      </c>
      <c r="C5" t="str">
        <f ca="1">_xll.CPUName()</f>
        <v>12th Gen Intel(R) Core(TM) i5-12500H</v>
      </c>
    </row>
    <row r="6" spans="2:3" x14ac:dyDescent="0.45">
      <c r="B6" t="s">
        <v>8</v>
      </c>
      <c r="C6">
        <f ca="1">_xll.NL2SOL.Bitness()</f>
        <v>64</v>
      </c>
    </row>
    <row r="7" spans="2:3" x14ac:dyDescent="0.45">
      <c r="B7" t="s">
        <v>9</v>
      </c>
      <c r="C7" t="str">
        <f ca="1">_xll.NL2SOL.BuildConfiguration()</f>
        <v>DEBUG</v>
      </c>
    </row>
    <row r="8" spans="2:3" x14ac:dyDescent="0.45">
      <c r="B8" t="s">
        <v>10</v>
      </c>
      <c r="C8" t="str">
        <f ca="1">_xll.NL2SOL.BuildDate()</f>
        <v>Tue Feb 13 16:04:21 2024</v>
      </c>
    </row>
    <row r="9" spans="2:3" x14ac:dyDescent="0.45">
      <c r="B9" t="s">
        <v>11</v>
      </c>
      <c r="C9" t="str">
        <f ca="1">_xll.NL2SOL.CompilerVersion()</f>
        <v>MSVC 1938</v>
      </c>
    </row>
    <row r="10" spans="2:3" x14ac:dyDescent="0.45">
      <c r="B10" t="s">
        <v>12</v>
      </c>
      <c r="C10">
        <f ca="1">_xll.NL2SOL.ExcelAPIMode()</f>
        <v>12</v>
      </c>
    </row>
    <row r="11" spans="2:3" x14ac:dyDescent="0.45">
      <c r="B11" t="s">
        <v>13</v>
      </c>
      <c r="C11">
        <f ca="1">_xll.ExcelVersion()</f>
        <v>16</v>
      </c>
    </row>
    <row r="12" spans="2:3" x14ac:dyDescent="0.45">
      <c r="B12" t="s">
        <v>15</v>
      </c>
      <c r="C12" t="str">
        <f ca="1">_xll.NL2SOL.DLLDirectory()</f>
        <v>C:\Users\peter\Documents\work\development\NL2SOL\build\x64\Debug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3CBCA8-F1F3-4320-9FE1-16BB0FB3E6BA}">
  <dimension ref="A1:U81"/>
  <sheetViews>
    <sheetView tabSelected="1" zoomScale="85" zoomScaleNormal="85" workbookViewId="0"/>
  </sheetViews>
  <sheetFormatPr defaultRowHeight="14.25" x14ac:dyDescent="0.45"/>
  <cols>
    <col min="1" max="1" width="14.33203125" bestFit="1" customWidth="1"/>
    <col min="3" max="3" width="1.265625" customWidth="1"/>
    <col min="4" max="5" width="11.46484375" customWidth="1"/>
    <col min="6" max="6" width="5.6640625" customWidth="1"/>
    <col min="7" max="12" width="15.796875" customWidth="1"/>
  </cols>
  <sheetData>
    <row r="1" spans="1:12" x14ac:dyDescent="0.45">
      <c r="A1" s="2" t="s">
        <v>17</v>
      </c>
      <c r="B1" s="2" t="str" cm="1">
        <f t="array" aca="1" ref="B1" ca="1">_xll.NL2SOL.AddinInfo()</f>
        <v>NL2SOL (revision 1520) © 2024 Peter Jäckel Excel add-in.</v>
      </c>
    </row>
    <row r="2" spans="1:12" x14ac:dyDescent="0.45">
      <c r="A2" s="2" t="s">
        <v>14</v>
      </c>
      <c r="B2" s="2" t="str" cm="1">
        <f t="array" aca="1" ref="B2" ca="1">_xll.NL2SOL.DLLName()</f>
        <v>NL2SOL.xll</v>
      </c>
      <c r="G2" t="s">
        <v>0</v>
      </c>
      <c r="H2">
        <v>4</v>
      </c>
    </row>
    <row r="3" spans="1:12" x14ac:dyDescent="0.45">
      <c r="A3" s="2" t="s">
        <v>16</v>
      </c>
      <c r="B3" s="2" cm="1">
        <f t="array" aca="1" ref="B3" ca="1">_xll.NL2SOL.Revision()</f>
        <v>1520</v>
      </c>
      <c r="D3" s="9" t="s">
        <v>26</v>
      </c>
      <c r="F3" t="s">
        <v>6</v>
      </c>
    </row>
    <row r="4" spans="1:12" x14ac:dyDescent="0.45">
      <c r="A4" s="2" t="s">
        <v>9</v>
      </c>
      <c r="B4" s="2" t="str" cm="1">
        <f t="array" aca="1" ref="B4" ca="1">_xll.NL2SOL.BuildConfiguration()</f>
        <v>RELEASE</v>
      </c>
      <c r="E4" s="3" t="s">
        <v>20</v>
      </c>
      <c r="G4" s="6">
        <f t="array" aca="1" ref="G4:L7" ca="1">_xll.fit_polynomial(H2,D25:D47,E25:E47)</f>
        <v>0.82691754780851834</v>
      </c>
      <c r="H4" s="7">
        <f ca="1"/>
        <v>3.6394625999602814</v>
      </c>
      <c r="I4" s="7">
        <f ca="1"/>
        <v>-12.160026435283831</v>
      </c>
      <c r="J4" s="7">
        <f ca="1"/>
        <v>20.697700288616669</v>
      </c>
      <c r="K4" s="8">
        <f ca="1"/>
        <v>-10.074242206131601</v>
      </c>
      <c r="L4" t="e">
        <f ca="1"/>
        <v>#N/A</v>
      </c>
    </row>
    <row r="5" spans="1:12" x14ac:dyDescent="0.45">
      <c r="A5" s="2" t="s">
        <v>7</v>
      </c>
      <c r="B5" s="2" t="str" cm="1">
        <f t="array" aca="1" ref="B5" ca="1">_xll.CPUName()</f>
        <v>12th Gen Intel(R) Core(TM) i5-12500H</v>
      </c>
      <c r="G5" t="str">
        <f ca="1"/>
        <v>RMS:</v>
      </c>
      <c r="H5">
        <f ca="1"/>
        <v>0.83148678965591405</v>
      </c>
      <c r="I5" t="e">
        <f ca="1"/>
        <v>#N/A</v>
      </c>
      <c r="J5" t="e">
        <f ca="1"/>
        <v>#N/A</v>
      </c>
      <c r="K5" t="e">
        <f ca="1"/>
        <v>#N/A</v>
      </c>
      <c r="L5" t="e">
        <f ca="1"/>
        <v>#N/A</v>
      </c>
    </row>
    <row r="6" spans="1:12" x14ac:dyDescent="0.45">
      <c r="A6" s="2" t="s">
        <v>8</v>
      </c>
      <c r="B6" s="2" cm="1">
        <f t="array" aca="1" ref="B6" ca="1">_xll.NL2SOL.Bitness()</f>
        <v>64</v>
      </c>
      <c r="G6" s="4" t="str">
        <f ca="1"/>
        <v>Functor evaluations:</v>
      </c>
      <c r="H6">
        <f ca="1"/>
        <v>18</v>
      </c>
      <c r="I6" t="e">
        <f ca="1"/>
        <v>#N/A</v>
      </c>
      <c r="J6" t="e">
        <f ca="1"/>
        <v>#N/A</v>
      </c>
      <c r="K6" t="e">
        <f ca="1"/>
        <v>#N/A</v>
      </c>
      <c r="L6" t="e">
        <f ca="1"/>
        <v>#N/A</v>
      </c>
    </row>
    <row r="7" spans="1:12" x14ac:dyDescent="0.45">
      <c r="A7" s="2" t="s">
        <v>10</v>
      </c>
      <c r="B7" s="2" t="str" cm="1">
        <f t="array" aca="1" ref="B7" ca="1">_xll.NL2SOL.BuildDate()</f>
        <v>Sun Feb 18 15:09:58 2024</v>
      </c>
      <c r="G7" s="4" t="str">
        <f ca="1"/>
        <v>Jacobian fin. diff. approximations:</v>
      </c>
      <c r="H7">
        <f ca="1"/>
        <v>3</v>
      </c>
      <c r="I7" t="e">
        <f ca="1"/>
        <v>#N/A</v>
      </c>
      <c r="J7" t="e">
        <f ca="1"/>
        <v>#N/A</v>
      </c>
      <c r="K7" t="e">
        <f ca="1"/>
        <v>#N/A</v>
      </c>
      <c r="L7" t="e">
        <f ca="1"/>
        <v>#N/A</v>
      </c>
    </row>
    <row r="8" spans="1:12" x14ac:dyDescent="0.45">
      <c r="A8" s="2" t="s">
        <v>11</v>
      </c>
      <c r="B8" s="2" t="str" cm="1">
        <f t="array" aca="1" ref="B8" ca="1">_xll.NL2SOL.CompilerVersion()</f>
        <v>MSVC 1938</v>
      </c>
    </row>
    <row r="9" spans="1:12" x14ac:dyDescent="0.45">
      <c r="A9" s="2" t="s">
        <v>12</v>
      </c>
      <c r="B9" s="2" cm="1">
        <f t="array" aca="1" ref="B9" ca="1">_xll.NL2SOL.ExcelAPIMode()</f>
        <v>12</v>
      </c>
      <c r="E9" s="3" t="s">
        <v>21</v>
      </c>
      <c r="G9" s="6">
        <f t="array" aca="1" ref="G9:L12" ca="1">_xll.fit_polynomial(H2,D25:D47,E25:E47,TRUE)</f>
        <v>0.82691760712776652</v>
      </c>
      <c r="H9" s="7">
        <f ca="1"/>
        <v>3.6394617434368226</v>
      </c>
      <c r="I9" s="7">
        <f ca="1"/>
        <v>-12.160023241406567</v>
      </c>
      <c r="J9" s="7">
        <f ca="1"/>
        <v>20.697695933306893</v>
      </c>
      <c r="K9" s="8">
        <f ca="1"/>
        <v>-10.074240240307796</v>
      </c>
      <c r="L9" t="e">
        <f ca="1"/>
        <v>#N/A</v>
      </c>
    </row>
    <row r="10" spans="1:12" x14ac:dyDescent="0.45">
      <c r="A10" s="2" t="s">
        <v>13</v>
      </c>
      <c r="B10" s="2" cm="1">
        <f t="array" aca="1" ref="B10" ca="1">_xll.ExcelVersion()</f>
        <v>16</v>
      </c>
      <c r="G10" t="str">
        <f ca="1"/>
        <v>RMS:</v>
      </c>
      <c r="H10">
        <f ca="1"/>
        <v>0.83148678965591338</v>
      </c>
      <c r="I10" t="e">
        <f ca="1"/>
        <v>#N/A</v>
      </c>
      <c r="J10" t="e">
        <f ca="1"/>
        <v>#N/A</v>
      </c>
      <c r="K10" t="e">
        <f ca="1"/>
        <v>#N/A</v>
      </c>
      <c r="L10" t="e">
        <f ca="1"/>
        <v>#N/A</v>
      </c>
    </row>
    <row r="11" spans="1:12" x14ac:dyDescent="0.45">
      <c r="A11" s="2" t="s">
        <v>15</v>
      </c>
      <c r="B11" s="5" t="s">
        <v>25</v>
      </c>
      <c r="G11" s="4" t="str">
        <f ca="1"/>
        <v>Functor evaluations:</v>
      </c>
      <c r="H11">
        <f ca="1"/>
        <v>3</v>
      </c>
      <c r="I11" t="e">
        <f ca="1"/>
        <v>#N/A</v>
      </c>
      <c r="J11" t="e">
        <f ca="1"/>
        <v>#N/A</v>
      </c>
      <c r="K11" t="e">
        <f ca="1"/>
        <v>#N/A</v>
      </c>
      <c r="L11" t="e">
        <f ca="1"/>
        <v>#N/A</v>
      </c>
    </row>
    <row r="12" spans="1:12" x14ac:dyDescent="0.45">
      <c r="G12" s="4" t="str">
        <f ca="1"/>
        <v>Jacobian evaluations:</v>
      </c>
      <c r="H12">
        <f ca="1"/>
        <v>2</v>
      </c>
      <c r="I12" t="e">
        <f ca="1"/>
        <v>#N/A</v>
      </c>
      <c r="J12" t="e">
        <f ca="1"/>
        <v>#N/A</v>
      </c>
      <c r="K12" t="e">
        <f ca="1"/>
        <v>#N/A</v>
      </c>
      <c r="L12" t="e">
        <f ca="1"/>
        <v>#N/A</v>
      </c>
    </row>
    <row r="14" spans="1:12" x14ac:dyDescent="0.45">
      <c r="E14" s="3" t="s">
        <v>24</v>
      </c>
      <c r="G14" s="3">
        <f t="shared" ref="G14:K14" ca="1" si="0">G9/G4-1</f>
        <v>7.1735384521431911E-8</v>
      </c>
      <c r="H14" s="3">
        <f t="shared" ca="1" si="0"/>
        <v>-2.3534338799979793E-7</v>
      </c>
      <c r="I14" s="3">
        <f t="shared" ca="1" si="0"/>
        <v>-2.6265380925760695E-7</v>
      </c>
      <c r="J14" s="3">
        <f t="shared" ca="1" si="0"/>
        <v>-2.104248161272082E-7</v>
      </c>
      <c r="K14" s="3">
        <f t="shared" ca="1" si="0"/>
        <v>-1.9513366500412133E-7</v>
      </c>
    </row>
    <row r="17" spans="4:11" x14ac:dyDescent="0.45">
      <c r="E17" s="3" t="s">
        <v>29</v>
      </c>
      <c r="G17" s="6" cm="1">
        <f t="array" aca="1" ref="G17:K17" ca="1">TRANSPOSE(_xlfn.ANCHORARRAY(U52))</f>
        <v>0.82691760712828</v>
      </c>
      <c r="H17" s="7">
        <f ca="1"/>
        <v>3.6394617433961685</v>
      </c>
      <c r="I17" s="7">
        <f ca="1"/>
        <v>-12.160023241267481</v>
      </c>
      <c r="J17" s="7">
        <f ca="1"/>
        <v>20.697695933122304</v>
      </c>
      <c r="K17" s="8">
        <f ca="1"/>
        <v>-10.07424024021384</v>
      </c>
    </row>
    <row r="18" spans="4:11" x14ac:dyDescent="0.45">
      <c r="E18" s="3" t="s">
        <v>28</v>
      </c>
      <c r="G18" s="3">
        <f t="shared" ref="G18:K18" ca="1" si="1">G17/G9-1</f>
        <v>6.2105875997531257E-13</v>
      </c>
      <c r="H18" s="3">
        <f t="shared" ca="1" si="1"/>
        <v>-1.117039793996355E-11</v>
      </c>
      <c r="I18" s="3">
        <f t="shared" ca="1" si="1"/>
        <v>-1.143785066659575E-11</v>
      </c>
      <c r="J18" s="3">
        <f t="shared" ca="1" si="1"/>
        <v>-8.91831053451142E-12</v>
      </c>
      <c r="K18" s="3">
        <f t="shared" ca="1" si="1"/>
        <v>-9.3264285183636275E-12</v>
      </c>
    </row>
    <row r="20" spans="4:11" x14ac:dyDescent="0.45">
      <c r="D20" s="1" t="s">
        <v>18</v>
      </c>
    </row>
    <row r="21" spans="4:11" x14ac:dyDescent="0.45">
      <c r="E21" s="1">
        <f ca="1">RAND()</f>
        <v>0.54078185109926868</v>
      </c>
      <c r="F21" s="1"/>
      <c r="G21" s="1">
        <f ca="1">RAND()</f>
        <v>0.6491306726015722</v>
      </c>
      <c r="H21" s="1">
        <f ca="1">RAND()</f>
        <v>0.93336791124730034</v>
      </c>
      <c r="I21" s="1">
        <f ca="1">RAND()</f>
        <v>0.29774706672592754</v>
      </c>
      <c r="J21" s="1">
        <f ca="1">RAND()</f>
        <v>0.95297095472660209</v>
      </c>
      <c r="K21" s="1">
        <f ca="1">RAND()</f>
        <v>3.6619319689405239E-2</v>
      </c>
    </row>
    <row r="23" spans="4:11" x14ac:dyDescent="0.45">
      <c r="D23" t="s">
        <v>5</v>
      </c>
      <c r="G23" t="s">
        <v>19</v>
      </c>
    </row>
    <row r="24" spans="4:11" x14ac:dyDescent="0.45">
      <c r="D24" t="s">
        <v>1</v>
      </c>
      <c r="E24" t="s">
        <v>2</v>
      </c>
      <c r="G24" t="s">
        <v>3</v>
      </c>
      <c r="H24" t="s">
        <v>4</v>
      </c>
      <c r="I24" t="s">
        <v>22</v>
      </c>
      <c r="J24" t="s">
        <v>23</v>
      </c>
      <c r="K24" t="str">
        <f>E17</f>
        <v>Linear system solution fit</v>
      </c>
    </row>
    <row r="25" spans="4:11" x14ac:dyDescent="0.45">
      <c r="D25">
        <f ca="1">RAND()</f>
        <v>0.44833256506199837</v>
      </c>
      <c r="E25" cm="1">
        <f t="array" aca="1" ref="E25" ca="1">_xll.polynomial($G$21:$K$21,D25)+RAND()*$E$21</f>
        <v>1.6121027800549768</v>
      </c>
      <c r="G25">
        <f t="array" aca="1" ref="G25:H47" ca="1">_xlfn._xlws.SORT(D25:E47,1)</f>
        <v>6.4951973517299533E-2</v>
      </c>
      <c r="H25">
        <f ca="1"/>
        <v>1.1730085091367268</v>
      </c>
      <c r="I25">
        <f t="array" aca="1" ref="I25:I47" ca="1">_xll.polynomial($G$4:$K$4,G25:G47)</f>
        <v>1.0174998221100964</v>
      </c>
      <c r="J25">
        <f t="array" aca="1" ref="J25:J47" ca="1">_xll.polynomial($G$9:$K$9,G25:G47)</f>
        <v>1.0174998381122133</v>
      </c>
      <c r="K25">
        <f t="array" aca="1" ref="K25:K47" ca="1">_xll.polynomial(_xlfn.ANCHORARRAY(G17),G25:G47)</f>
        <v>1.0174998381106242</v>
      </c>
    </row>
    <row r="26" spans="4:11" x14ac:dyDescent="0.45">
      <c r="D26">
        <f t="shared" ref="D26:D47" ca="1" si="2">RAND()</f>
        <v>0.64610742699892565</v>
      </c>
      <c r="E26" cm="1">
        <f t="array" aca="1" ref="E26" ca="1">_xll.polynomial($G$21:$K$21,D26)+RAND()*$E$21</f>
        <v>2.0851032816661426</v>
      </c>
      <c r="G26">
        <f ca="1"/>
        <v>7.9002928608855494E-2</v>
      </c>
      <c r="H26">
        <f ca="1"/>
        <v>0.81587573002521285</v>
      </c>
      <c r="I26">
        <f ca="1"/>
        <v>1.0483628576503998</v>
      </c>
      <c r="J26">
        <f ca="1"/>
        <v>1.0483628671652563</v>
      </c>
      <c r="K26">
        <f ca="1"/>
        <v>1.0483628671633387</v>
      </c>
    </row>
    <row r="27" spans="4:11" x14ac:dyDescent="0.45">
      <c r="D27">
        <f t="shared" ca="1" si="2"/>
        <v>0.99437489185997419</v>
      </c>
      <c r="E27" cm="1">
        <f t="array" aca="1" ref="E27" ca="1">_xll.polynomial($G$21:$K$21,D27)+RAND()*$E$21</f>
        <v>2.9989872161233162</v>
      </c>
      <c r="G27">
        <f ca="1"/>
        <v>8.4551952093953164E-2</v>
      </c>
      <c r="H27">
        <f ca="1"/>
        <v>1.1198990553339281</v>
      </c>
      <c r="I27">
        <f ca="1"/>
        <v>1.0597049370907852</v>
      </c>
      <c r="J27">
        <f ca="1"/>
        <v>1.0597049442902753</v>
      </c>
      <c r="K27">
        <f ca="1"/>
        <v>1.0597049442882389</v>
      </c>
    </row>
    <row r="28" spans="4:11" x14ac:dyDescent="0.45">
      <c r="D28">
        <f t="shared" ca="1" si="2"/>
        <v>0.77026465873792616</v>
      </c>
      <c r="E28" cm="1">
        <f t="array" aca="1" ref="E28" ca="1">_xll.polynomial($G$21:$K$21,D28)+RAND()*$E$21</f>
        <v>2.4280157674718681</v>
      </c>
      <c r="G28">
        <f ca="1"/>
        <v>0.17749783806842412</v>
      </c>
      <c r="H28">
        <f ca="1"/>
        <v>1.2097137987668567</v>
      </c>
      <c r="I28">
        <f ca="1"/>
        <v>1.1955518928532964</v>
      </c>
      <c r="J28">
        <f ca="1"/>
        <v>1.1955518783618269</v>
      </c>
      <c r="K28">
        <f ca="1"/>
        <v>1.1955518783585672</v>
      </c>
    </row>
    <row r="29" spans="4:11" x14ac:dyDescent="0.45">
      <c r="D29">
        <f t="shared" ca="1" si="2"/>
        <v>0.31627510122702229</v>
      </c>
      <c r="E29" cm="1">
        <f t="array" aca="1" ref="E29" ca="1">_xll.polynomial($G$21:$K$21,D29)+RAND()*$E$21</f>
        <v>1.4904563667380013</v>
      </c>
      <c r="G29">
        <f ca="1"/>
        <v>0.18000183355612875</v>
      </c>
      <c r="H29">
        <f ca="1"/>
        <v>1.1472716476166931</v>
      </c>
      <c r="I29">
        <f ca="1"/>
        <v>1.1981713153102485</v>
      </c>
      <c r="J29">
        <f ca="1"/>
        <v>1.1981713006002195</v>
      </c>
      <c r="K29">
        <f ca="1"/>
        <v>1.1981713005969437</v>
      </c>
    </row>
    <row r="30" spans="4:11" x14ac:dyDescent="0.45">
      <c r="D30">
        <f t="shared" ca="1" si="2"/>
        <v>0.42563567182601159</v>
      </c>
      <c r="E30" cm="1">
        <f t="array" aca="1" ref="E30" ca="1">_xll.polynomial($G$21:$K$21,D30)+RAND()*$E$21</f>
        <v>1.2603309056276188</v>
      </c>
      <c r="G30">
        <f ca="1"/>
        <v>0.31627510122702229</v>
      </c>
      <c r="H30">
        <f ca="1"/>
        <v>1.4904563667380013</v>
      </c>
      <c r="I30">
        <f ca="1"/>
        <v>1.3156321999145311</v>
      </c>
      <c r="J30">
        <f ca="1"/>
        <v>1.3156321897012513</v>
      </c>
      <c r="K30">
        <f ca="1"/>
        <v>1.31563218969792</v>
      </c>
    </row>
    <row r="31" spans="4:11" x14ac:dyDescent="0.45">
      <c r="D31">
        <f t="shared" ca="1" si="2"/>
        <v>0.52065591002346467</v>
      </c>
      <c r="E31" cm="1">
        <f t="array" aca="1" ref="E31" ca="1">_xll.polynomial($G$21:$K$21,D31)+RAND()*$E$21</f>
        <v>1.5507631422435868</v>
      </c>
      <c r="G31">
        <f ca="1"/>
        <v>0.32283980305649862</v>
      </c>
      <c r="H31">
        <f ca="1"/>
        <v>1.0328560344707323</v>
      </c>
      <c r="I31">
        <f ca="1"/>
        <v>1.3214988868504955</v>
      </c>
      <c r="J31">
        <f ca="1"/>
        <v>1.3214988773400007</v>
      </c>
      <c r="K31">
        <f ca="1"/>
        <v>1.3214988773366954</v>
      </c>
    </row>
    <row r="32" spans="4:11" x14ac:dyDescent="0.45">
      <c r="D32">
        <f t="shared" ca="1" si="2"/>
        <v>6.4951973517299533E-2</v>
      </c>
      <c r="E32" cm="1">
        <f t="array" aca="1" ref="E32" ca="1">_xll.polynomial($G$21:$K$21,D32)+RAND()*$E$21</f>
        <v>1.1730085091367268</v>
      </c>
      <c r="G32">
        <f ca="1"/>
        <v>0.33723582152789378</v>
      </c>
      <c r="H32">
        <f ca="1"/>
        <v>1.5607684110522109</v>
      </c>
      <c r="I32">
        <f ca="1"/>
        <v>1.3348605113076133</v>
      </c>
      <c r="J32">
        <f ca="1"/>
        <v>1.3348605033959471</v>
      </c>
      <c r="K32">
        <f ca="1"/>
        <v>1.3348605033927041</v>
      </c>
    </row>
    <row r="33" spans="4:11" x14ac:dyDescent="0.45">
      <c r="D33">
        <f t="shared" ca="1" si="2"/>
        <v>0.32283980305649862</v>
      </c>
      <c r="E33" cm="1">
        <f t="array" aca="1" ref="E33" ca="1">_xll.polynomial($G$21:$K$21,D33)+RAND()*$E$21</f>
        <v>1.0328560344707323</v>
      </c>
      <c r="G33">
        <f ca="1"/>
        <v>0.34484933595339629</v>
      </c>
      <c r="H33">
        <f ca="1"/>
        <v>1.5077849284662248</v>
      </c>
      <c r="I33">
        <f ca="1"/>
        <v>1.3422379618861884</v>
      </c>
      <c r="J33">
        <f ca="1"/>
        <v>1.3422379548436856</v>
      </c>
      <c r="K33">
        <f ca="1"/>
        <v>1.3422379548404786</v>
      </c>
    </row>
    <row r="34" spans="4:11" x14ac:dyDescent="0.45">
      <c r="D34">
        <f t="shared" ca="1" si="2"/>
        <v>0.57489414358712942</v>
      </c>
      <c r="E34" cm="1">
        <f t="array" aca="1" ref="E34" ca="1">_xll.polynomial($G$21:$K$21,D34)+RAND()*$E$21</f>
        <v>1.5517148341290394</v>
      </c>
      <c r="G34">
        <f ca="1"/>
        <v>0.42563567182601159</v>
      </c>
      <c r="H34">
        <f ca="1"/>
        <v>1.2603309056276188</v>
      </c>
      <c r="I34">
        <f ca="1"/>
        <v>1.4383877323533627</v>
      </c>
      <c r="J34">
        <f ca="1"/>
        <v>1.438387734406577</v>
      </c>
      <c r="K34">
        <f ca="1"/>
        <v>1.4383877344038341</v>
      </c>
    </row>
    <row r="35" spans="4:11" x14ac:dyDescent="0.45">
      <c r="D35">
        <f t="shared" ca="1" si="2"/>
        <v>7.9002928608855494E-2</v>
      </c>
      <c r="E35" cm="1">
        <f t="array" aca="1" ref="E35" ca="1">_xll.polynomial($G$21:$K$21,D35)+RAND()*$E$21</f>
        <v>0.81587573002521285</v>
      </c>
      <c r="G35">
        <f ca="1"/>
        <v>0.43719887749122144</v>
      </c>
      <c r="H35">
        <f ca="1"/>
        <v>1.2777076870433892</v>
      </c>
      <c r="I35">
        <f ca="1"/>
        <v>1.4553697852711314</v>
      </c>
      <c r="J35">
        <f ca="1"/>
        <v>1.4553697884665497</v>
      </c>
      <c r="K35">
        <f ca="1"/>
        <v>1.4553697884638817</v>
      </c>
    </row>
    <row r="36" spans="4:11" x14ac:dyDescent="0.45">
      <c r="D36">
        <f t="shared" ca="1" si="2"/>
        <v>0.75921729997212917</v>
      </c>
      <c r="E36" cm="1">
        <f t="array" aca="1" ref="E36" ca="1">_xll.polynomial($G$21:$K$21,D36)+RAND()*$E$21</f>
        <v>2.2832652718222404</v>
      </c>
      <c r="G36">
        <f ca="1"/>
        <v>0.44833256506199837</v>
      </c>
      <c r="H36">
        <f ca="1"/>
        <v>1.6121027800549768</v>
      </c>
      <c r="I36">
        <f ca="1"/>
        <v>1.4725879661897168</v>
      </c>
      <c r="J36">
        <f ca="1"/>
        <v>1.4725879704183589</v>
      </c>
      <c r="K36">
        <f ca="1"/>
        <v>1.4725879704157638</v>
      </c>
    </row>
    <row r="37" spans="4:11" x14ac:dyDescent="0.45">
      <c r="D37">
        <f t="shared" ca="1" si="2"/>
        <v>0.76135033871080549</v>
      </c>
      <c r="E37" cm="1">
        <f t="array" aca="1" ref="E37" ca="1">_xll.polynomial($G$21:$K$21,D37)+RAND()*$E$21</f>
        <v>2.3619386295777924</v>
      </c>
      <c r="G37">
        <f ca="1"/>
        <v>0.52065591002346467</v>
      </c>
      <c r="H37">
        <f ca="1"/>
        <v>1.5507631422435868</v>
      </c>
      <c r="I37">
        <f ca="1"/>
        <v>1.6064294345181349</v>
      </c>
      <c r="J37">
        <f ca="1"/>
        <v>1.606429443436254</v>
      </c>
      <c r="K37">
        <f ca="1"/>
        <v>1.6064294434341559</v>
      </c>
    </row>
    <row r="38" spans="4:11" x14ac:dyDescent="0.45">
      <c r="D38">
        <f t="shared" ca="1" si="2"/>
        <v>0.84278986946809598</v>
      </c>
      <c r="E38" cm="1">
        <f t="array" aca="1" ref="E38" ca="1">_xll.polynomial($G$21:$K$21,D38)+RAND()*$E$21</f>
        <v>2.3892604935283202</v>
      </c>
      <c r="G38">
        <f ca="1"/>
        <v>0.57489414358712942</v>
      </c>
      <c r="H38">
        <f ca="1"/>
        <v>1.5517148341290394</v>
      </c>
      <c r="I38">
        <f ca="1"/>
        <v>1.7325149763267651</v>
      </c>
      <c r="J38">
        <f ca="1"/>
        <v>1.7325149860262634</v>
      </c>
      <c r="K38">
        <f ca="1"/>
        <v>1.7325149860245639</v>
      </c>
    </row>
    <row r="39" spans="4:11" x14ac:dyDescent="0.45">
      <c r="D39">
        <f t="shared" ca="1" si="2"/>
        <v>0.17749783806842412</v>
      </c>
      <c r="E39" cm="1">
        <f t="array" aca="1" ref="E39" ca="1">_xll.polynomial($G$21:$K$21,D39)+RAND()*$E$21</f>
        <v>1.2097137987668567</v>
      </c>
      <c r="G39">
        <f ca="1"/>
        <v>0.5962419625810117</v>
      </c>
      <c r="H39">
        <f ca="1"/>
        <v>1.8239646065646129</v>
      </c>
      <c r="I39">
        <f ca="1"/>
        <v>1.7879796700238857</v>
      </c>
      <c r="J39">
        <f ca="1"/>
        <v>1.7879796793525506</v>
      </c>
      <c r="K39">
        <f ca="1"/>
        <v>1.7879796793510179</v>
      </c>
    </row>
    <row r="40" spans="4:11" x14ac:dyDescent="0.45">
      <c r="D40">
        <f t="shared" ca="1" si="2"/>
        <v>8.4551952093953164E-2</v>
      </c>
      <c r="E40" cm="1">
        <f t="array" aca="1" ref="E40" ca="1">_xll.polynomial($G$21:$K$21,D40)+RAND()*$E$21</f>
        <v>1.1198990553339281</v>
      </c>
      <c r="G40">
        <f ca="1"/>
        <v>0.64610742699892565</v>
      </c>
      <c r="H40">
        <f ca="1"/>
        <v>2.0851032816661426</v>
      </c>
      <c r="I40">
        <f ca="1"/>
        <v>1.9291138367095626</v>
      </c>
      <c r="J40">
        <f ca="1"/>
        <v>1.9291138437862676</v>
      </c>
      <c r="K40">
        <f ca="1"/>
        <v>1.9291138437851627</v>
      </c>
    </row>
    <row r="41" spans="4:11" x14ac:dyDescent="0.45">
      <c r="D41">
        <f t="shared" ca="1" si="2"/>
        <v>0.5962419625810117</v>
      </c>
      <c r="E41" cm="1">
        <f t="array" aca="1" ref="E41" ca="1">_xll.polynomial($G$21:$K$21,D41)+RAND()*$E$21</f>
        <v>1.8239646065646129</v>
      </c>
      <c r="G41">
        <f ca="1"/>
        <v>0.68999649961312459</v>
      </c>
      <c r="H41">
        <f ca="1"/>
        <v>2.1108337083965072</v>
      </c>
      <c r="I41">
        <f ca="1"/>
        <v>2.0645871668297908</v>
      </c>
      <c r="J41">
        <f ca="1"/>
        <v>2.0645871705903214</v>
      </c>
      <c r="K41">
        <f ca="1"/>
        <v>2.0645871705896601</v>
      </c>
    </row>
    <row r="42" spans="4:11" x14ac:dyDescent="0.45">
      <c r="D42">
        <f t="shared" ca="1" si="2"/>
        <v>0.18000183355612875</v>
      </c>
      <c r="E42" cm="1">
        <f t="array" aca="1" ref="E42" ca="1">_xll.polynomial($G$21:$K$21,D42)+RAND()*$E$21</f>
        <v>1.1472716476166931</v>
      </c>
      <c r="G42">
        <f ca="1"/>
        <v>0.75921729997212917</v>
      </c>
      <c r="H42">
        <f ca="1"/>
        <v>2.2832652718222404</v>
      </c>
      <c r="I42">
        <f ca="1"/>
        <v>2.2914774016110742</v>
      </c>
      <c r="J42">
        <f ca="1"/>
        <v>2.2914773987970336</v>
      </c>
      <c r="K42">
        <f ca="1"/>
        <v>2.2914773987972898</v>
      </c>
    </row>
    <row r="43" spans="4:11" x14ac:dyDescent="0.45">
      <c r="D43">
        <f t="shared" ca="1" si="2"/>
        <v>0.68999649961312459</v>
      </c>
      <c r="E43" cm="1">
        <f t="array" aca="1" ref="E43" ca="1">_xll.polynomial($G$21:$K$21,D43)+RAND()*$E$21</f>
        <v>2.1108337083965072</v>
      </c>
      <c r="G43">
        <f ca="1"/>
        <v>0.76135033871080549</v>
      </c>
      <c r="H43">
        <f ca="1"/>
        <v>2.3619386295777924</v>
      </c>
      <c r="I43">
        <f ca="1"/>
        <v>2.2985843629940077</v>
      </c>
      <c r="J43">
        <f ca="1"/>
        <v>2.2985843599733462</v>
      </c>
      <c r="K43">
        <f ca="1"/>
        <v>2.2985843599736357</v>
      </c>
    </row>
    <row r="44" spans="4:11" x14ac:dyDescent="0.45">
      <c r="D44">
        <f t="shared" ca="1" si="2"/>
        <v>0.95835281975596209</v>
      </c>
      <c r="E44" cm="1">
        <f t="array" aca="1" ref="E44" ca="1">_xll.polynomial($G$21:$K$21,D44)+RAND()*$E$21</f>
        <v>2.8015503787180362</v>
      </c>
      <c r="G44">
        <f ca="1"/>
        <v>0.77026465873792616</v>
      </c>
      <c r="H44">
        <f ca="1"/>
        <v>2.4280157674718681</v>
      </c>
      <c r="I44">
        <f ca="1"/>
        <v>2.3282863871735548</v>
      </c>
      <c r="J44">
        <f ca="1"/>
        <v>2.3282863832986749</v>
      </c>
      <c r="K44">
        <f ca="1"/>
        <v>2.3282863832991101</v>
      </c>
    </row>
    <row r="45" spans="4:11" x14ac:dyDescent="0.45">
      <c r="D45">
        <f t="shared" ca="1" si="2"/>
        <v>0.33723582152789378</v>
      </c>
      <c r="E45" cm="1">
        <f t="array" aca="1" ref="E45" ca="1">_xll.polynomial($G$21:$K$21,D45)+RAND()*$E$21</f>
        <v>1.5607684110522109</v>
      </c>
      <c r="G45">
        <f ca="1"/>
        <v>0.84278986946809598</v>
      </c>
      <c r="H45">
        <f ca="1"/>
        <v>2.3892604935283202</v>
      </c>
      <c r="I45">
        <f ca="1"/>
        <v>2.5646219704304918</v>
      </c>
      <c r="J45">
        <f ca="1"/>
        <v>2.5646219610537746</v>
      </c>
      <c r="K45">
        <f ca="1"/>
        <v>2.5646219610557188</v>
      </c>
    </row>
    <row r="46" spans="4:11" x14ac:dyDescent="0.45">
      <c r="D46">
        <f t="shared" ca="1" si="2"/>
        <v>0.43719887749122144</v>
      </c>
      <c r="E46" cm="1">
        <f t="array" aca="1" ref="E46" ca="1">_xll.polynomial($G$21:$K$21,D46)+RAND()*$E$21</f>
        <v>1.2777076870433892</v>
      </c>
      <c r="G46">
        <f ca="1"/>
        <v>0.95835281975596209</v>
      </c>
      <c r="H46">
        <f ca="1"/>
        <v>2.8015503787180362</v>
      </c>
      <c r="I46">
        <f ca="1"/>
        <v>2.8665045099551247</v>
      </c>
      <c r="J46">
        <f ca="1"/>
        <v>2.8665045065448078</v>
      </c>
      <c r="K46">
        <f ca="1"/>
        <v>2.8665045065508843</v>
      </c>
    </row>
    <row r="47" spans="4:11" x14ac:dyDescent="0.45">
      <c r="D47">
        <f t="shared" ca="1" si="2"/>
        <v>0.34484933595339629</v>
      </c>
      <c r="E47" cm="1">
        <f t="array" aca="1" ref="E47" ca="1">_xll.polynomial($G$21:$K$21,D47)+RAND()*$E$21</f>
        <v>1.5077849284662248</v>
      </c>
      <c r="G47">
        <f ca="1"/>
        <v>0.99437489185997419</v>
      </c>
      <c r="H47">
        <f ca="1"/>
        <v>2.9989872161233162</v>
      </c>
      <c r="I47">
        <f ca="1"/>
        <v>2.9232075992136708</v>
      </c>
      <c r="J47">
        <f ca="1"/>
        <v>2.9232076046125788</v>
      </c>
      <c r="K47">
        <f ca="1"/>
        <v>2.9232076046205622</v>
      </c>
    </row>
    <row r="52" spans="6:21" x14ac:dyDescent="0.45">
      <c r="G52" cm="1">
        <f t="array" aca="1" ref="G52:K56" ca="1">MMULT(TRANSPOSE(G59:K81),G59:K81)</f>
        <v>23</v>
      </c>
      <c r="H52">
        <f ca="1"/>
        <v>11.332619523297254</v>
      </c>
      <c r="I52">
        <f ca="1"/>
        <v>7.3092601269498534</v>
      </c>
      <c r="J52">
        <f ca="1"/>
        <v>5.3475577599365991</v>
      </c>
      <c r="K52">
        <f ca="1"/>
        <v>4.2158929560924872</v>
      </c>
      <c r="M52" cm="1">
        <f t="array" aca="1" ref="M52:M56" ca="1">MMULT(TRANSPOSE(G59:K81),H25:H47)</f>
        <v>39.593173184574042</v>
      </c>
      <c r="O52" cm="1">
        <f t="array" aca="1" ref="O52:S56" ca="1">MINVERSE(_xlfn.ANCHORARRAY(G52))</f>
        <v>2.4660142906323954</v>
      </c>
      <c r="P52">
        <f ca="1"/>
        <v>-31.302503088574944</v>
      </c>
      <c r="Q52">
        <f ca="1"/>
        <v>111.84924323392055</v>
      </c>
      <c r="R52">
        <f ca="1"/>
        <v>-150.04625566389285</v>
      </c>
      <c r="S52">
        <f ca="1"/>
        <v>67.332552540395582</v>
      </c>
      <c r="U52" cm="1">
        <f t="array" aca="1" ref="U52:U56" ca="1">MMULT(_xlfn.ANCHORARRAY(O52),_xlfn.ANCHORARRAY(M52))</f>
        <v>0.82691760712828</v>
      </c>
    </row>
    <row r="53" spans="6:21" x14ac:dyDescent="0.45">
      <c r="G53">
        <f ca="1"/>
        <v>11.332619523297254</v>
      </c>
      <c r="H53">
        <f ca="1"/>
        <v>7.3092601269498534</v>
      </c>
      <c r="I53">
        <f ca="1"/>
        <v>5.3475577599365991</v>
      </c>
      <c r="J53">
        <f ca="1"/>
        <v>4.2158929560924872</v>
      </c>
      <c r="K53">
        <f ca="1"/>
        <v>3.4947494320223815</v>
      </c>
      <c r="M53">
        <f ca="1"/>
        <v>22.998813712663388</v>
      </c>
      <c r="O53">
        <f ca="1"/>
        <v>-31.302503088572788</v>
      </c>
      <c r="P53">
        <f ca="1"/>
        <v>450.56943245553538</v>
      </c>
      <c r="Q53">
        <f ca="1"/>
        <v>-1693.2147682984441</v>
      </c>
      <c r="R53">
        <f ca="1"/>
        <v>2333.6939957037589</v>
      </c>
      <c r="S53">
        <f ca="1"/>
        <v>-1064.92044895922</v>
      </c>
      <c r="U53">
        <f ca="1"/>
        <v>3.6394617433961685</v>
      </c>
    </row>
    <row r="54" spans="6:21" x14ac:dyDescent="0.45">
      <c r="G54">
        <f ca="1"/>
        <v>7.3092601269498534</v>
      </c>
      <c r="H54">
        <f ca="1"/>
        <v>5.3475577599365991</v>
      </c>
      <c r="I54">
        <f ca="1"/>
        <v>4.2158929560924872</v>
      </c>
      <c r="J54">
        <f ca="1"/>
        <v>3.4947494320223815</v>
      </c>
      <c r="K54">
        <f ca="1"/>
        <v>3.0029580909285651</v>
      </c>
      <c r="M54">
        <f ca="1"/>
        <v>16.32177132029863</v>
      </c>
      <c r="O54">
        <f ca="1"/>
        <v>111.84924323390722</v>
      </c>
      <c r="P54">
        <f ca="1"/>
        <v>-1693.2147682983637</v>
      </c>
      <c r="Q54">
        <f ca="1"/>
        <v>6558.9088859927133</v>
      </c>
      <c r="R54">
        <f ca="1"/>
        <v>-9223.4660179787479</v>
      </c>
      <c r="S54">
        <f ca="1"/>
        <v>4269.1482954361627</v>
      </c>
      <c r="U54">
        <f ca="1"/>
        <v>-12.160023241267481</v>
      </c>
    </row>
    <row r="55" spans="6:21" x14ac:dyDescent="0.45">
      <c r="G55">
        <f ca="1"/>
        <v>5.3475577599365991</v>
      </c>
      <c r="H55">
        <f ca="1"/>
        <v>4.2158929560924872</v>
      </c>
      <c r="I55">
        <f ca="1"/>
        <v>3.4947494320223815</v>
      </c>
      <c r="J55">
        <f ca="1"/>
        <v>3.0029580909285651</v>
      </c>
      <c r="K55">
        <f ca="1"/>
        <v>2.6506998455415713</v>
      </c>
      <c r="M55">
        <f ca="1"/>
        <v>12.71986289623373</v>
      </c>
      <c r="O55">
        <f ca="1"/>
        <v>-150.04625566386898</v>
      </c>
      <c r="P55">
        <f ca="1"/>
        <v>2333.6939957035675</v>
      </c>
      <c r="Q55">
        <f ca="1"/>
        <v>-9223.4660179784405</v>
      </c>
      <c r="R55">
        <f ca="1"/>
        <v>13167.780885069247</v>
      </c>
      <c r="S55">
        <f ca="1"/>
        <v>-6165.8488446409929</v>
      </c>
      <c r="U55">
        <f ca="1"/>
        <v>20.697695933122304</v>
      </c>
    </row>
    <row r="56" spans="6:21" x14ac:dyDescent="0.45">
      <c r="G56">
        <f ca="1"/>
        <v>4.2158929560924872</v>
      </c>
      <c r="H56">
        <f ca="1"/>
        <v>3.4947494320223815</v>
      </c>
      <c r="I56">
        <f ca="1"/>
        <v>3.0029580909285651</v>
      </c>
      <c r="J56">
        <f ca="1"/>
        <v>2.6506998455415713</v>
      </c>
      <c r="K56">
        <f ca="1"/>
        <v>2.388843780941019</v>
      </c>
      <c r="M56">
        <f ca="1"/>
        <v>10.48675606495852</v>
      </c>
      <c r="O56">
        <f ca="1"/>
        <v>67.332552540382835</v>
      </c>
      <c r="P56">
        <f ca="1"/>
        <v>-1064.9204489591043</v>
      </c>
      <c r="Q56">
        <f ca="1"/>
        <v>4269.1482954359144</v>
      </c>
      <c r="R56">
        <f ca="1"/>
        <v>-6165.8488446408437</v>
      </c>
      <c r="S56">
        <f ca="1"/>
        <v>2914.5917873308667</v>
      </c>
      <c r="U56">
        <f ca="1"/>
        <v>-10.07424024021384</v>
      </c>
    </row>
    <row r="58" spans="6:21" x14ac:dyDescent="0.45">
      <c r="F58" t="s">
        <v>27</v>
      </c>
      <c r="G58">
        <v>0</v>
      </c>
      <c r="H58">
        <v>1</v>
      </c>
      <c r="I58">
        <v>2</v>
      </c>
      <c r="J58">
        <v>3</v>
      </c>
      <c r="K58">
        <v>4</v>
      </c>
    </row>
    <row r="59" spans="6:21" x14ac:dyDescent="0.45">
      <c r="G59">
        <f t="shared" ref="G59:K68" ca="1" si="3">$G25^G$58</f>
        <v>1</v>
      </c>
      <c r="H59">
        <f t="shared" ca="1" si="3"/>
        <v>6.4951973517299533E-2</v>
      </c>
      <c r="I59">
        <f t="shared" ca="1" si="3"/>
        <v>4.2187588637919802E-3</v>
      </c>
      <c r="J59">
        <f t="shared" ca="1" si="3"/>
        <v>2.7401671399688936E-4</v>
      </c>
      <c r="K59">
        <f t="shared" ca="1" si="3"/>
        <v>1.77979263508234E-5</v>
      </c>
    </row>
    <row r="60" spans="6:21" x14ac:dyDescent="0.45">
      <c r="G60">
        <f t="shared" ca="1" si="3"/>
        <v>1</v>
      </c>
      <c r="H60">
        <f t="shared" ca="1" si="3"/>
        <v>7.9002928608855494E-2</v>
      </c>
      <c r="I60">
        <f t="shared" ca="1" si="3"/>
        <v>6.2414627287759178E-3</v>
      </c>
      <c r="J60">
        <f t="shared" ca="1" si="3"/>
        <v>4.930938343763162E-4</v>
      </c>
      <c r="K60">
        <f t="shared" ca="1" si="3"/>
        <v>3.8955856994698929E-5</v>
      </c>
    </row>
    <row r="61" spans="6:21" x14ac:dyDescent="0.45">
      <c r="G61">
        <f t="shared" ca="1" si="3"/>
        <v>1</v>
      </c>
      <c r="H61">
        <f t="shared" ca="1" si="3"/>
        <v>8.4551952093953164E-2</v>
      </c>
      <c r="I61">
        <f t="shared" ca="1" si="3"/>
        <v>7.1490326028981512E-3</v>
      </c>
      <c r="J61">
        <f t="shared" ca="1" si="3"/>
        <v>6.0446466215835373E-4</v>
      </c>
      <c r="K61">
        <f t="shared" ca="1" si="3"/>
        <v>5.1108667157300717E-5</v>
      </c>
    </row>
    <row r="62" spans="6:21" x14ac:dyDescent="0.45">
      <c r="G62">
        <f t="shared" ca="1" si="3"/>
        <v>1</v>
      </c>
      <c r="H62">
        <f t="shared" ca="1" si="3"/>
        <v>0.17749783806842412</v>
      </c>
      <c r="I62">
        <f t="shared" ca="1" si="3"/>
        <v>3.1505482518964512E-2</v>
      </c>
      <c r="J62">
        <f t="shared" ca="1" si="3"/>
        <v>5.5921550344187297E-3</v>
      </c>
      <c r="K62">
        <f t="shared" ca="1" si="3"/>
        <v>9.9259542875277849E-4</v>
      </c>
    </row>
    <row r="63" spans="6:21" x14ac:dyDescent="0.45">
      <c r="G63">
        <f t="shared" ca="1" si="3"/>
        <v>1</v>
      </c>
      <c r="H63">
        <f t="shared" ca="1" si="3"/>
        <v>0.18000183355612875</v>
      </c>
      <c r="I63">
        <f t="shared" ca="1" si="3"/>
        <v>3.2400660083568282E-2</v>
      </c>
      <c r="J63">
        <f t="shared" ca="1" si="3"/>
        <v>5.8321782234711629E-3</v>
      </c>
      <c r="K63">
        <f t="shared" ca="1" si="3"/>
        <v>1.049802773850935E-3</v>
      </c>
    </row>
    <row r="64" spans="6:21" x14ac:dyDescent="0.45">
      <c r="G64">
        <f t="shared" ca="1" si="3"/>
        <v>1</v>
      </c>
      <c r="H64">
        <f t="shared" ca="1" si="3"/>
        <v>0.31627510122702229</v>
      </c>
      <c r="I64">
        <f t="shared" ca="1" si="3"/>
        <v>0.10002993965616319</v>
      </c>
      <c r="J64">
        <f t="shared" ca="1" si="3"/>
        <v>3.1636979290485943E-2</v>
      </c>
      <c r="K64">
        <f t="shared" ca="1" si="3"/>
        <v>1.000598882761565E-2</v>
      </c>
    </row>
    <row r="65" spans="7:11" x14ac:dyDescent="0.45">
      <c r="G65">
        <f t="shared" ca="1" si="3"/>
        <v>1</v>
      </c>
      <c r="H65">
        <f t="shared" ca="1" si="3"/>
        <v>0.32283980305649862</v>
      </c>
      <c r="I65">
        <f t="shared" ca="1" si="3"/>
        <v>0.10422553843755882</v>
      </c>
      <c r="J65">
        <f t="shared" ca="1" si="3"/>
        <v>3.3648152302639012E-2</v>
      </c>
      <c r="K65">
        <f t="shared" ca="1" si="3"/>
        <v>1.086296286259905E-2</v>
      </c>
    </row>
    <row r="66" spans="7:11" x14ac:dyDescent="0.45">
      <c r="G66">
        <f t="shared" ca="1" si="3"/>
        <v>1</v>
      </c>
      <c r="H66">
        <f t="shared" ca="1" si="3"/>
        <v>0.33723582152789378</v>
      </c>
      <c r="I66">
        <f t="shared" ca="1" si="3"/>
        <v>0.11372799932159343</v>
      </c>
      <c r="J66">
        <f t="shared" ca="1" si="3"/>
        <v>3.8353155281941304E-2</v>
      </c>
      <c r="K66">
        <f t="shared" ca="1" si="3"/>
        <v>1.2934057829692355E-2</v>
      </c>
    </row>
    <row r="67" spans="7:11" x14ac:dyDescent="0.45">
      <c r="G67">
        <f t="shared" ca="1" si="3"/>
        <v>1</v>
      </c>
      <c r="H67">
        <f t="shared" ca="1" si="3"/>
        <v>0.34484933595339629</v>
      </c>
      <c r="I67">
        <f t="shared" ca="1" si="3"/>
        <v>0.11892106450749837</v>
      </c>
      <c r="J67">
        <f t="shared" ca="1" si="3"/>
        <v>4.1009850126281819E-2</v>
      </c>
      <c r="K67">
        <f t="shared" ca="1" si="3"/>
        <v>1.4142219583596589E-2</v>
      </c>
    </row>
    <row r="68" spans="7:11" x14ac:dyDescent="0.45">
      <c r="G68">
        <f t="shared" ca="1" si="3"/>
        <v>1</v>
      </c>
      <c r="H68">
        <f t="shared" ca="1" si="3"/>
        <v>0.42563567182601159</v>
      </c>
      <c r="I68">
        <f t="shared" ca="1" si="3"/>
        <v>0.18116572513078022</v>
      </c>
      <c r="J68">
        <f t="shared" ca="1" si="3"/>
        <v>7.7110595127886192E-2</v>
      </c>
      <c r="K68">
        <f t="shared" ca="1" si="3"/>
        <v>3.2821019962161413E-2</v>
      </c>
    </row>
    <row r="69" spans="7:11" x14ac:dyDescent="0.45">
      <c r="G69">
        <f t="shared" ref="G69:K78" ca="1" si="4">$G35^G$58</f>
        <v>1</v>
      </c>
      <c r="H69">
        <f t="shared" ca="1" si="4"/>
        <v>0.43719887749122144</v>
      </c>
      <c r="I69">
        <f t="shared" ca="1" si="4"/>
        <v>0.19114285847958404</v>
      </c>
      <c r="J69">
        <f t="shared" ca="1" si="4"/>
        <v>8.3567443167737537E-2</v>
      </c>
      <c r="K69">
        <f t="shared" ca="1" si="4"/>
        <v>3.6535592347746289E-2</v>
      </c>
    </row>
    <row r="70" spans="7:11" x14ac:dyDescent="0.45">
      <c r="G70">
        <f t="shared" ca="1" si="4"/>
        <v>1</v>
      </c>
      <c r="H70">
        <f t="shared" ca="1" si="4"/>
        <v>0.44833256506199837</v>
      </c>
      <c r="I70">
        <f t="shared" ca="1" si="4"/>
        <v>0.20100208889507101</v>
      </c>
      <c r="J70">
        <f t="shared" ca="1" si="4"/>
        <v>9.0115782097147004E-2</v>
      </c>
      <c r="K70">
        <f t="shared" ca="1" si="4"/>
        <v>4.0401839740182029E-2</v>
      </c>
    </row>
    <row r="71" spans="7:11" x14ac:dyDescent="0.45">
      <c r="G71">
        <f t="shared" ca="1" si="4"/>
        <v>1</v>
      </c>
      <c r="H71">
        <f t="shared" ca="1" si="4"/>
        <v>0.52065591002346467</v>
      </c>
      <c r="I71">
        <f t="shared" ca="1" si="4"/>
        <v>0.27108257664236213</v>
      </c>
      <c r="J71">
        <f t="shared" ca="1" si="4"/>
        <v>0.14114074563323467</v>
      </c>
      <c r="K71">
        <f t="shared" ca="1" si="4"/>
        <v>7.3485763359062137E-2</v>
      </c>
    </row>
    <row r="72" spans="7:11" x14ac:dyDescent="0.45">
      <c r="G72">
        <f t="shared" ca="1" si="4"/>
        <v>1</v>
      </c>
      <c r="H72">
        <f t="shared" ca="1" si="4"/>
        <v>0.57489414358712942</v>
      </c>
      <c r="I72">
        <f t="shared" ca="1" si="4"/>
        <v>0.33050327633077897</v>
      </c>
      <c r="J72">
        <f t="shared" ca="1" si="4"/>
        <v>0.19000439799892355</v>
      </c>
      <c r="K72">
        <f t="shared" ca="1" si="4"/>
        <v>0.10923241566537924</v>
      </c>
    </row>
    <row r="73" spans="7:11" x14ac:dyDescent="0.45">
      <c r="G73">
        <f t="shared" ca="1" si="4"/>
        <v>1</v>
      </c>
      <c r="H73">
        <f t="shared" ca="1" si="4"/>
        <v>0.5962419625810117</v>
      </c>
      <c r="I73">
        <f t="shared" ca="1" si="4"/>
        <v>0.35550447794245654</v>
      </c>
      <c r="J73">
        <f t="shared" ca="1" si="4"/>
        <v>0.21196668763474827</v>
      </c>
      <c r="K73">
        <f t="shared" ca="1" si="4"/>
        <v>0.12638343383713857</v>
      </c>
    </row>
    <row r="74" spans="7:11" x14ac:dyDescent="0.45">
      <c r="G74">
        <f t="shared" ca="1" si="4"/>
        <v>1</v>
      </c>
      <c r="H74">
        <f t="shared" ca="1" si="4"/>
        <v>0.64610742699892565</v>
      </c>
      <c r="I74">
        <f t="shared" ca="1" si="4"/>
        <v>0.41745480722317202</v>
      </c>
      <c r="J74">
        <f t="shared" ca="1" si="4"/>
        <v>0.26972065138329621</v>
      </c>
      <c r="K74">
        <f t="shared" ca="1" si="4"/>
        <v>0.17426851607373572</v>
      </c>
    </row>
    <row r="75" spans="7:11" x14ac:dyDescent="0.45">
      <c r="G75">
        <f t="shared" ca="1" si="4"/>
        <v>1</v>
      </c>
      <c r="H75">
        <f t="shared" ca="1" si="4"/>
        <v>0.68999649961312459</v>
      </c>
      <c r="I75">
        <f t="shared" ca="1" si="4"/>
        <v>0.47609516947836467</v>
      </c>
      <c r="J75">
        <f t="shared" ca="1" si="4"/>
        <v>0.32850400042278893</v>
      </c>
      <c r="K75">
        <f t="shared" ca="1" si="4"/>
        <v>0.22666661040063277</v>
      </c>
    </row>
    <row r="76" spans="7:11" x14ac:dyDescent="0.45">
      <c r="G76">
        <f t="shared" ca="1" si="4"/>
        <v>1</v>
      </c>
      <c r="H76">
        <f t="shared" ca="1" si="4"/>
        <v>0.75921729997212917</v>
      </c>
      <c r="I76">
        <f t="shared" ca="1" si="4"/>
        <v>0.57641090857696997</v>
      </c>
      <c r="J76">
        <f t="shared" ca="1" si="4"/>
        <v>0.43762113368428895</v>
      </c>
      <c r="K76">
        <f t="shared" ca="1" si="4"/>
        <v>0.33224953552652803</v>
      </c>
    </row>
    <row r="77" spans="7:11" x14ac:dyDescent="0.45">
      <c r="G77">
        <f t="shared" ca="1" si="4"/>
        <v>1</v>
      </c>
      <c r="H77">
        <f t="shared" ca="1" si="4"/>
        <v>0.76135033871080549</v>
      </c>
      <c r="I77">
        <f t="shared" ca="1" si="4"/>
        <v>0.57965433825505819</v>
      </c>
      <c r="J77">
        <f t="shared" ca="1" si="4"/>
        <v>0.44132002676567639</v>
      </c>
      <c r="K77">
        <f t="shared" ca="1" si="4"/>
        <v>0.33599915185790941</v>
      </c>
    </row>
    <row r="78" spans="7:11" x14ac:dyDescent="0.45">
      <c r="G78">
        <f t="shared" ca="1" si="4"/>
        <v>1</v>
      </c>
      <c r="H78">
        <f t="shared" ca="1" si="4"/>
        <v>0.77026465873792616</v>
      </c>
      <c r="I78">
        <f t="shared" ca="1" si="4"/>
        <v>0.59330764450065387</v>
      </c>
      <c r="J78">
        <f t="shared" ca="1" si="4"/>
        <v>0.45700391031789894</v>
      </c>
      <c r="K78">
        <f t="shared" ca="1" si="4"/>
        <v>0.35201396102291427</v>
      </c>
    </row>
    <row r="79" spans="7:11" x14ac:dyDescent="0.45">
      <c r="G79">
        <f t="shared" ref="G79:K81" ca="1" si="5">$G45^G$58</f>
        <v>1</v>
      </c>
      <c r="H79">
        <f t="shared" ca="1" si="5"/>
        <v>0.84278986946809598</v>
      </c>
      <c r="I79">
        <f t="shared" ca="1" si="5"/>
        <v>0.71029476407805026</v>
      </c>
      <c r="J79">
        <f t="shared" ca="1" si="5"/>
        <v>0.59862923150121206</v>
      </c>
      <c r="K79">
        <f t="shared" ca="1" si="5"/>
        <v>0.50451865187669309</v>
      </c>
    </row>
    <row r="80" spans="7:11" x14ac:dyDescent="0.45">
      <c r="G80">
        <f t="shared" ca="1" si="5"/>
        <v>1</v>
      </c>
      <c r="H80">
        <f t="shared" ca="1" si="5"/>
        <v>0.95835281975596209</v>
      </c>
      <c r="I80">
        <f t="shared" ca="1" si="5"/>
        <v>0.91844012713420353</v>
      </c>
      <c r="J80">
        <f t="shared" ca="1" si="5"/>
        <v>0.88018968561608824</v>
      </c>
      <c r="K80">
        <f t="shared" ca="1" si="5"/>
        <v>0.84353226713029195</v>
      </c>
    </row>
    <row r="81" spans="7:11" x14ac:dyDescent="0.45">
      <c r="G81">
        <f t="shared" ca="1" si="5"/>
        <v>1</v>
      </c>
      <c r="H81">
        <f t="shared" ca="1" si="5"/>
        <v>0.99437489185997419</v>
      </c>
      <c r="I81">
        <f t="shared" ca="1" si="5"/>
        <v>0.98878142556153537</v>
      </c>
      <c r="J81">
        <f t="shared" ca="1" si="5"/>
        <v>0.98321942311590282</v>
      </c>
      <c r="K81">
        <f t="shared" ca="1" si="5"/>
        <v>0.97768870753550208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DLL info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Peter Jaeckel</dc:creator>
  <cp:lastModifiedBy>Peter Jaeckel</cp:lastModifiedBy>
  <dcterms:created xsi:type="dcterms:W3CDTF">2024-01-22T18:10:43Z</dcterms:created>
  <dcterms:modified xsi:type="dcterms:W3CDTF">2024-02-18T14:11:37Z</dcterms:modified>
</cp:coreProperties>
</file>