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Regression Analysis" sheetId="5" r:id="rId1"/>
    <sheet name="Regression Beta" sheetId="4" r:id="rId2"/>
    <sheet name="Unlevered Beta" sheetId="1" r:id="rId3"/>
    <sheet name="Levered Beta" sheetId="2" r:id="rId4"/>
  </sheets>
  <externalReferences>
    <externalReference r:id="rId5"/>
  </externalReferences>
  <definedNames>
    <definedName name="OverrideEquityBeta">'[1]3.2 DCF Analysis + Scenarios'!$D$42</definedName>
    <definedName name="WeightKitchen">'[1]1.1 BusinessDivisions'!$G$27</definedName>
    <definedName name="WeightPower">'[1]1.1 BusinessDivisions'!$G$28</definedName>
  </definedNames>
  <calcPr calcId="145621" calcOnSave="0"/>
</workbook>
</file>

<file path=xl/calcChain.xml><?xml version="1.0" encoding="utf-8"?>
<calcChain xmlns="http://schemas.openxmlformats.org/spreadsheetml/2006/main">
  <c r="C4" i="4" l="1"/>
  <c r="D5" i="4"/>
  <c r="C5" i="4"/>
  <c r="D4" i="4"/>
  <c r="C14" i="2"/>
  <c r="C11" i="2"/>
  <c r="C9" i="2"/>
  <c r="C7" i="2"/>
  <c r="D6" i="2"/>
  <c r="C6" i="2"/>
  <c r="C20" i="1"/>
  <c r="E14" i="1"/>
  <c r="E18" i="1" s="1"/>
  <c r="C14" i="1"/>
  <c r="C18" i="1" s="1"/>
  <c r="E9" i="1"/>
  <c r="E19" i="1" s="1"/>
  <c r="C9" i="1"/>
  <c r="C19" i="1" s="1"/>
</calcChain>
</file>

<file path=xl/sharedStrings.xml><?xml version="1.0" encoding="utf-8"?>
<sst xmlns="http://schemas.openxmlformats.org/spreadsheetml/2006/main" count="73" uniqueCount="65">
  <si>
    <t>Business Type</t>
  </si>
  <si>
    <t>Comparable Companies</t>
  </si>
  <si>
    <t>American Woodmark</t>
  </si>
  <si>
    <t>Cummins Engine</t>
  </si>
  <si>
    <t>Debt</t>
  </si>
  <si>
    <t>Equity</t>
  </si>
  <si>
    <t>Debt/Equity Ratio</t>
  </si>
  <si>
    <t>EBITDA</t>
  </si>
  <si>
    <t>Post-tax EBITDA (EBIDA)</t>
  </si>
  <si>
    <t>Tax</t>
  </si>
  <si>
    <t>Tax Rate %</t>
  </si>
  <si>
    <t>Debt Beta, B(D)</t>
  </si>
  <si>
    <t>Levered Beta, B(L)</t>
  </si>
  <si>
    <t>( 1 - Tax )</t>
  </si>
  <si>
    <t>D/E Ratio</t>
  </si>
  <si>
    <t>Unlevered Beta, B(U)</t>
  </si>
  <si>
    <t>Kitchens &amp; Baths</t>
  </si>
  <si>
    <t>Power Systems</t>
  </si>
  <si>
    <t>Equity Beta</t>
  </si>
  <si>
    <t>Kohler Equity Beta</t>
  </si>
  <si>
    <t>Total</t>
  </si>
  <si>
    <t>Group Weights by Sales</t>
  </si>
  <si>
    <t>Group Unlevered Beta, B(U)</t>
  </si>
  <si>
    <t>Kohler Unlevered Beta, B(U)</t>
  </si>
  <si>
    <t>Kohler Tax</t>
  </si>
  <si>
    <t>from Income Statement</t>
  </si>
  <si>
    <t>( 1 - Tax Rate )</t>
  </si>
  <si>
    <t>from Balance Sheet</t>
  </si>
  <si>
    <t>from CAPM</t>
  </si>
  <si>
    <t>Kohler Equity Beta (Levered)</t>
  </si>
  <si>
    <t>Beta Check</t>
  </si>
  <si>
    <t>B(D) &lt; B(U) &lt; B(E)</t>
  </si>
  <si>
    <t>0.06 &lt; 0.744 &lt; 0.871</t>
  </si>
  <si>
    <t>Levered Equity Beta, B(E)</t>
  </si>
  <si>
    <t>Date</t>
  </si>
  <si>
    <t>Merrill Lynch</t>
  </si>
  <si>
    <t>Beta measured as co-movement with the market</t>
  </si>
  <si>
    <t>Beta (Covar)</t>
  </si>
  <si>
    <t>Beta (Slope)</t>
  </si>
  <si>
    <r>
      <rPr>
        <b/>
        <vertAlign val="superscript"/>
        <sz val="9"/>
        <rFont val="Helv"/>
      </rPr>
      <t>1</t>
    </r>
    <r>
      <rPr>
        <b/>
        <sz val="9"/>
        <rFont val="Helv"/>
        <family val="2"/>
      </rPr>
      <t xml:space="preserve"> Volume Weighted Average of NYSE, AMEX and NASDAQ</t>
    </r>
  </si>
  <si>
    <r>
      <t>Market</t>
    </r>
    <r>
      <rPr>
        <b/>
        <vertAlign val="superscript"/>
        <sz val="8"/>
        <rFont val="Helv"/>
      </rPr>
      <t>1</t>
    </r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</si>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</sst>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00"/>
    <numFmt numFmtId="166" formatCode="#,##0.000"/>
    <numFmt numFmtId="168" formatCode="0.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name val="Helv"/>
      <family val="2"/>
    </font>
    <font>
      <sz val="9"/>
      <name val="Helv"/>
      <family val="2"/>
    </font>
    <font>
      <b/>
      <sz val="9"/>
      <name val="Helv"/>
    </font>
    <font>
      <b/>
      <vertAlign val="superscript"/>
      <sz val="9"/>
      <name val="Helv"/>
    </font>
    <font>
      <b/>
      <vertAlign val="superscript"/>
      <sz val="8"/>
      <name val="Helv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166" fontId="0" fillId="0" borderId="0" xfId="0" applyNumberFormat="1"/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5" fontId="4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6" fontId="5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/>
    </xf>
    <xf numFmtId="166" fontId="0" fillId="0" borderId="0" xfId="0" applyNumberFormat="1" applyFill="1" applyBorder="1" applyAlignment="1">
      <alignment horizontal="center" vertical="center"/>
    </xf>
    <xf numFmtId="166" fontId="0" fillId="2" borderId="3" xfId="0" applyNumberFormat="1" applyFill="1" applyBorder="1" applyAlignment="1">
      <alignment horizontal="center" vertical="center"/>
    </xf>
    <xf numFmtId="166" fontId="0" fillId="0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/>
              <c:numFmt formatCode="General" sourceLinked="0"/>
            </c:trendlineLbl>
          </c:trendline>
          <c:xVal>
            <c:numRef>
              <c:f>'Regression Beta'!$C$7:$C$170</c:f>
              <c:numCache>
                <c:formatCode>0.000000</c:formatCode>
                <c:ptCount val="164"/>
                <c:pt idx="0">
                  <c:v>-1.328E-2</c:v>
                </c:pt>
                <c:pt idx="1">
                  <c:v>-0.16733000000000001</c:v>
                </c:pt>
                <c:pt idx="2">
                  <c:v>-1.9140000000000001E-2</c:v>
                </c:pt>
                <c:pt idx="3">
                  <c:v>-1.171E-2</c:v>
                </c:pt>
                <c:pt idx="4">
                  <c:v>-4.478E-2</c:v>
                </c:pt>
                <c:pt idx="5">
                  <c:v>0.11978999999999999</c:v>
                </c:pt>
                <c:pt idx="6">
                  <c:v>-7.6280000000000001E-2</c:v>
                </c:pt>
                <c:pt idx="7">
                  <c:v>0.30457000000000001</c:v>
                </c:pt>
                <c:pt idx="8">
                  <c:v>-7.782E-2</c:v>
                </c:pt>
                <c:pt idx="9">
                  <c:v>2.3630000000000002E-2</c:v>
                </c:pt>
                <c:pt idx="10">
                  <c:v>-9.1289999999999996E-2</c:v>
                </c:pt>
                <c:pt idx="11">
                  <c:v>-1.37E-2</c:v>
                </c:pt>
                <c:pt idx="12">
                  <c:v>0.27778000000000003</c:v>
                </c:pt>
                <c:pt idx="13">
                  <c:v>-2.3189999999999999E-2</c:v>
                </c:pt>
                <c:pt idx="14">
                  <c:v>-8.5819999999999994E-2</c:v>
                </c:pt>
                <c:pt idx="15">
                  <c:v>-3.4290000000000001E-2</c:v>
                </c:pt>
                <c:pt idx="16">
                  <c:v>8.9359999999999995E-2</c:v>
                </c:pt>
                <c:pt idx="17">
                  <c:v>1.172E-2</c:v>
                </c:pt>
                <c:pt idx="18">
                  <c:v>4.0930000000000001E-2</c:v>
                </c:pt>
                <c:pt idx="19">
                  <c:v>-5.2240000000000002E-2</c:v>
                </c:pt>
                <c:pt idx="20">
                  <c:v>-0.14172999999999999</c:v>
                </c:pt>
                <c:pt idx="21">
                  <c:v>0.10092</c:v>
                </c:pt>
                <c:pt idx="22">
                  <c:v>0.1275</c:v>
                </c:pt>
                <c:pt idx="23">
                  <c:v>2.23E-2</c:v>
                </c:pt>
                <c:pt idx="24">
                  <c:v>0.15273</c:v>
                </c:pt>
                <c:pt idx="25">
                  <c:v>3.6589999999999998E-2</c:v>
                </c:pt>
                <c:pt idx="26">
                  <c:v>1.223E-2</c:v>
                </c:pt>
                <c:pt idx="27">
                  <c:v>-0.10272000000000001</c:v>
                </c:pt>
                <c:pt idx="28">
                  <c:v>-8.0800000000000004E-3</c:v>
                </c:pt>
                <c:pt idx="29">
                  <c:v>-5.4609999999999999E-2</c:v>
                </c:pt>
                <c:pt idx="30">
                  <c:v>-3.9710000000000002E-2</c:v>
                </c:pt>
                <c:pt idx="31">
                  <c:v>0.14510999999999999</c:v>
                </c:pt>
                <c:pt idx="32">
                  <c:v>-5.2810000000000003E-2</c:v>
                </c:pt>
                <c:pt idx="33">
                  <c:v>0.19511999999999999</c:v>
                </c:pt>
                <c:pt idx="34">
                  <c:v>-7.4050000000000005E-2</c:v>
                </c:pt>
                <c:pt idx="35">
                  <c:v>-7.5950000000000004E-2</c:v>
                </c:pt>
                <c:pt idx="36">
                  <c:v>0.19863</c:v>
                </c:pt>
                <c:pt idx="37">
                  <c:v>-1.5429999999999999E-2</c:v>
                </c:pt>
                <c:pt idx="38">
                  <c:v>-2.9199999999999999E-3</c:v>
                </c:pt>
                <c:pt idx="39">
                  <c:v>-0.15204999999999999</c:v>
                </c:pt>
                <c:pt idx="40">
                  <c:v>-4.138E-2</c:v>
                </c:pt>
                <c:pt idx="41">
                  <c:v>1.0869999999999999E-2</c:v>
                </c:pt>
                <c:pt idx="42">
                  <c:v>0.10036</c:v>
                </c:pt>
                <c:pt idx="43">
                  <c:v>3.2570000000000002E-2</c:v>
                </c:pt>
                <c:pt idx="44">
                  <c:v>-3.175E-2</c:v>
                </c:pt>
                <c:pt idx="45">
                  <c:v>-0.35737999999999998</c:v>
                </c:pt>
                <c:pt idx="46">
                  <c:v>-0.15306</c:v>
                </c:pt>
                <c:pt idx="47">
                  <c:v>9.146E-2</c:v>
                </c:pt>
                <c:pt idx="48">
                  <c:v>7.263E-2</c:v>
                </c:pt>
                <c:pt idx="49">
                  <c:v>6.25E-2</c:v>
                </c:pt>
                <c:pt idx="50">
                  <c:v>-6.4360000000000001E-2</c:v>
                </c:pt>
                <c:pt idx="51">
                  <c:v>0</c:v>
                </c:pt>
                <c:pt idx="52">
                  <c:v>3.175E-2</c:v>
                </c:pt>
                <c:pt idx="53">
                  <c:v>0.11398999999999999</c:v>
                </c:pt>
                <c:pt idx="54">
                  <c:v>1.3950000000000001E-2</c:v>
                </c:pt>
                <c:pt idx="55">
                  <c:v>-5.0459999999999998E-2</c:v>
                </c:pt>
                <c:pt idx="56">
                  <c:v>3.9019999999999999E-2</c:v>
                </c:pt>
                <c:pt idx="57">
                  <c:v>5.1639999999999998E-2</c:v>
                </c:pt>
                <c:pt idx="58">
                  <c:v>-4.9549999999999997E-2</c:v>
                </c:pt>
                <c:pt idx="59">
                  <c:v>-9.0050000000000005E-2</c:v>
                </c:pt>
                <c:pt idx="60">
                  <c:v>0.27083000000000002</c:v>
                </c:pt>
                <c:pt idx="61">
                  <c:v>-3.7190000000000001E-2</c:v>
                </c:pt>
                <c:pt idx="62">
                  <c:v>-4.7210000000000002E-2</c:v>
                </c:pt>
                <c:pt idx="63">
                  <c:v>4.054E-2</c:v>
                </c:pt>
                <c:pt idx="64">
                  <c:v>6.0609999999999997E-2</c:v>
                </c:pt>
                <c:pt idx="65">
                  <c:v>-6.173E-2</c:v>
                </c:pt>
                <c:pt idx="66">
                  <c:v>0.23246</c:v>
                </c:pt>
                <c:pt idx="67">
                  <c:v>-3.943E-2</c:v>
                </c:pt>
                <c:pt idx="68">
                  <c:v>-0.10821</c:v>
                </c:pt>
                <c:pt idx="69">
                  <c:v>-2.5100000000000001E-2</c:v>
                </c:pt>
                <c:pt idx="70">
                  <c:v>-8.6580000000000004E-2</c:v>
                </c:pt>
                <c:pt idx="71">
                  <c:v>-4.7400000000000003E-3</c:v>
                </c:pt>
                <c:pt idx="72">
                  <c:v>-0.13333</c:v>
                </c:pt>
                <c:pt idx="73">
                  <c:v>0</c:v>
                </c:pt>
                <c:pt idx="74">
                  <c:v>-3.3329999999999999E-2</c:v>
                </c:pt>
                <c:pt idx="75">
                  <c:v>-3.4479999999999997E-2</c:v>
                </c:pt>
                <c:pt idx="76">
                  <c:v>0.13855000000000001</c:v>
                </c:pt>
                <c:pt idx="77">
                  <c:v>-4.7620000000000003E-2</c:v>
                </c:pt>
                <c:pt idx="78">
                  <c:v>6.1109999999999998E-2</c:v>
                </c:pt>
                <c:pt idx="79">
                  <c:v>-0.13228000000000001</c:v>
                </c:pt>
                <c:pt idx="80">
                  <c:v>-9.146E-2</c:v>
                </c:pt>
                <c:pt idx="81">
                  <c:v>-4.6980000000000001E-2</c:v>
                </c:pt>
                <c:pt idx="82">
                  <c:v>0.10714</c:v>
                </c:pt>
                <c:pt idx="83">
                  <c:v>7.0970000000000005E-2</c:v>
                </c:pt>
                <c:pt idx="84">
                  <c:v>0.18675</c:v>
                </c:pt>
                <c:pt idx="85">
                  <c:v>0.17258999999999999</c:v>
                </c:pt>
                <c:pt idx="86">
                  <c:v>0.21834000000000001</c:v>
                </c:pt>
                <c:pt idx="87">
                  <c:v>8.9609999999999995E-2</c:v>
                </c:pt>
                <c:pt idx="88">
                  <c:v>8.609E-2</c:v>
                </c:pt>
                <c:pt idx="89">
                  <c:v>-6.4019999999999994E-2</c:v>
                </c:pt>
                <c:pt idx="90">
                  <c:v>8.1430000000000002E-2</c:v>
                </c:pt>
                <c:pt idx="91">
                  <c:v>1.8180000000000002E-2</c:v>
                </c:pt>
                <c:pt idx="92">
                  <c:v>0.14881</c:v>
                </c:pt>
                <c:pt idx="93">
                  <c:v>7.2539999999999993E-2</c:v>
                </c:pt>
                <c:pt idx="94">
                  <c:v>-6.7629999999999996E-2</c:v>
                </c:pt>
                <c:pt idx="95">
                  <c:v>0.23177</c:v>
                </c:pt>
                <c:pt idx="96">
                  <c:v>-3.1710000000000002E-2</c:v>
                </c:pt>
                <c:pt idx="97">
                  <c:v>-1.9650000000000001E-2</c:v>
                </c:pt>
                <c:pt idx="98">
                  <c:v>-1.566E-2</c:v>
                </c:pt>
                <c:pt idx="99">
                  <c:v>-0.10909000000000001</c:v>
                </c:pt>
                <c:pt idx="100">
                  <c:v>-4.0800000000000003E-3</c:v>
                </c:pt>
                <c:pt idx="101">
                  <c:v>4.1239999999999999E-2</c:v>
                </c:pt>
                <c:pt idx="102">
                  <c:v>1.9800000000000002E-2</c:v>
                </c:pt>
                <c:pt idx="103">
                  <c:v>-3.058E-2</c:v>
                </c:pt>
                <c:pt idx="104">
                  <c:v>2.0150000000000001E-2</c:v>
                </c:pt>
                <c:pt idx="105">
                  <c:v>9.3829999999999997E-2</c:v>
                </c:pt>
                <c:pt idx="106">
                  <c:v>9.5710000000000003E-2</c:v>
                </c:pt>
                <c:pt idx="107">
                  <c:v>-1.4489999999999999E-2</c:v>
                </c:pt>
                <c:pt idx="108">
                  <c:v>9.8739999999999994E-2</c:v>
                </c:pt>
                <c:pt idx="109">
                  <c:v>4.6649999999999997E-2</c:v>
                </c:pt>
                <c:pt idx="110">
                  <c:v>4.5870000000000001E-2</c:v>
                </c:pt>
                <c:pt idx="111">
                  <c:v>-1.0529999999999999E-2</c:v>
                </c:pt>
                <c:pt idx="112">
                  <c:v>7.9430000000000001E-2</c:v>
                </c:pt>
                <c:pt idx="113">
                  <c:v>6.9309999999999997E-2</c:v>
                </c:pt>
                <c:pt idx="114">
                  <c:v>7.4069999999999997E-2</c:v>
                </c:pt>
                <c:pt idx="115">
                  <c:v>0.11897000000000001</c:v>
                </c:pt>
                <c:pt idx="116">
                  <c:v>1.031E-2</c:v>
                </c:pt>
                <c:pt idx="117">
                  <c:v>-7.4000000000000003E-3</c:v>
                </c:pt>
                <c:pt idx="118">
                  <c:v>-6.3229999999999995E-2</c:v>
                </c:pt>
                <c:pt idx="119">
                  <c:v>-7.4380000000000002E-2</c:v>
                </c:pt>
                <c:pt idx="120">
                  <c:v>7.3209999999999997E-2</c:v>
                </c:pt>
                <c:pt idx="121">
                  <c:v>-9.4710000000000003E-2</c:v>
                </c:pt>
                <c:pt idx="122">
                  <c:v>-8.3080000000000001E-2</c:v>
                </c:pt>
                <c:pt idx="123">
                  <c:v>-1.0070000000000001E-2</c:v>
                </c:pt>
                <c:pt idx="124">
                  <c:v>6.386E-2</c:v>
                </c:pt>
                <c:pt idx="125">
                  <c:v>-0.10256</c:v>
                </c:pt>
                <c:pt idx="126">
                  <c:v>4.6429999999999999E-2</c:v>
                </c:pt>
                <c:pt idx="127">
                  <c:v>0.11549</c:v>
                </c:pt>
                <c:pt idx="128">
                  <c:v>-0.14768999999999999</c:v>
                </c:pt>
                <c:pt idx="129">
                  <c:v>0.14383000000000001</c:v>
                </c:pt>
                <c:pt idx="130">
                  <c:v>-3.492E-2</c:v>
                </c:pt>
                <c:pt idx="131">
                  <c:v>-5.9209999999999999E-2</c:v>
                </c:pt>
                <c:pt idx="132">
                  <c:v>3.091E-2</c:v>
                </c:pt>
                <c:pt idx="133">
                  <c:v>0.11945</c:v>
                </c:pt>
                <c:pt idx="134">
                  <c:v>3.6589999999999998E-2</c:v>
                </c:pt>
                <c:pt idx="135">
                  <c:v>7.059E-2</c:v>
                </c:pt>
                <c:pt idx="136">
                  <c:v>3.8679999999999999E-2</c:v>
                </c:pt>
                <c:pt idx="137">
                  <c:v>0.11702</c:v>
                </c:pt>
                <c:pt idx="138">
                  <c:v>5.7140000000000003E-2</c:v>
                </c:pt>
                <c:pt idx="139">
                  <c:v>4.2970000000000001E-2</c:v>
                </c:pt>
                <c:pt idx="140">
                  <c:v>8.4599999999999995E-2</c:v>
                </c:pt>
                <c:pt idx="141">
                  <c:v>-0.112</c:v>
                </c:pt>
                <c:pt idx="142">
                  <c:v>4.6800000000000001E-3</c:v>
                </c:pt>
                <c:pt idx="143">
                  <c:v>-8.1079999999999999E-2</c:v>
                </c:pt>
                <c:pt idx="144">
                  <c:v>0.12028999999999999</c:v>
                </c:pt>
                <c:pt idx="145">
                  <c:v>1.319E-2</c:v>
                </c:pt>
                <c:pt idx="146">
                  <c:v>5.423E-2</c:v>
                </c:pt>
                <c:pt idx="147">
                  <c:v>-6.1700000000000001E-3</c:v>
                </c:pt>
                <c:pt idx="148">
                  <c:v>7.7429999999999999E-2</c:v>
                </c:pt>
                <c:pt idx="149">
                  <c:v>5.79E-3</c:v>
                </c:pt>
                <c:pt idx="150">
                  <c:v>-6.8330000000000002E-2</c:v>
                </c:pt>
                <c:pt idx="151">
                  <c:v>1.4489999999999999E-2</c:v>
                </c:pt>
                <c:pt idx="152">
                  <c:v>7.5509999999999994E-2</c:v>
                </c:pt>
                <c:pt idx="153">
                  <c:v>6.6409999999999997E-2</c:v>
                </c:pt>
                <c:pt idx="154">
                  <c:v>0.14662</c:v>
                </c:pt>
                <c:pt idx="155">
                  <c:v>1.558E-2</c:v>
                </c:pt>
                <c:pt idx="156">
                  <c:v>3.2210000000000003E-2</c:v>
                </c:pt>
                <c:pt idx="157">
                  <c:v>0.14473</c:v>
                </c:pt>
                <c:pt idx="158">
                  <c:v>-0.10546999999999999</c:v>
                </c:pt>
                <c:pt idx="159">
                  <c:v>0.11092</c:v>
                </c:pt>
                <c:pt idx="160">
                  <c:v>0.11579</c:v>
                </c:pt>
                <c:pt idx="161">
                  <c:v>0.125</c:v>
                </c:pt>
                <c:pt idx="162">
                  <c:v>0.18134</c:v>
                </c:pt>
                <c:pt idx="163">
                  <c:v>-0.12404999999999999</c:v>
                </c:pt>
              </c:numCache>
            </c:numRef>
          </c:xVal>
          <c:yVal>
            <c:numRef>
              <c:f>'Regression Beta'!$D$7:$D$170</c:f>
              <c:numCache>
                <c:formatCode>0.000000</c:formatCode>
                <c:ptCount val="164"/>
                <c:pt idx="0">
                  <c:v>-1.291E-2</c:v>
                </c:pt>
                <c:pt idx="1">
                  <c:v>-3.9170000000000003E-2</c:v>
                </c:pt>
                <c:pt idx="2">
                  <c:v>1.345E-2</c:v>
                </c:pt>
                <c:pt idx="3">
                  <c:v>2.7299999999999998E-3</c:v>
                </c:pt>
                <c:pt idx="4">
                  <c:v>-5.2350000000000001E-2</c:v>
                </c:pt>
                <c:pt idx="5">
                  <c:v>2.359E-2</c:v>
                </c:pt>
                <c:pt idx="6">
                  <c:v>-2.035E-2</c:v>
                </c:pt>
                <c:pt idx="7">
                  <c:v>0.11257</c:v>
                </c:pt>
                <c:pt idx="8">
                  <c:v>3.8999999999999999E-4</c:v>
                </c:pt>
                <c:pt idx="9">
                  <c:v>1.2999999999999999E-4</c:v>
                </c:pt>
                <c:pt idx="10">
                  <c:v>-1.0619999999999999E-2</c:v>
                </c:pt>
                <c:pt idx="11">
                  <c:v>2.3789999999999999E-2</c:v>
                </c:pt>
                <c:pt idx="12">
                  <c:v>8.5730000000000001E-2</c:v>
                </c:pt>
                <c:pt idx="13">
                  <c:v>1.7000000000000001E-2</c:v>
                </c:pt>
                <c:pt idx="14">
                  <c:v>-1.9300000000000001E-3</c:v>
                </c:pt>
                <c:pt idx="15">
                  <c:v>-2.1800000000000001E-3</c:v>
                </c:pt>
                <c:pt idx="16">
                  <c:v>5.5870000000000003E-2</c:v>
                </c:pt>
                <c:pt idx="17">
                  <c:v>1.719E-2</c:v>
                </c:pt>
                <c:pt idx="18">
                  <c:v>-5.4000000000000001E-4</c:v>
                </c:pt>
                <c:pt idx="19">
                  <c:v>-4.7999999999999996E-3</c:v>
                </c:pt>
                <c:pt idx="20">
                  <c:v>-3.9649999999999998E-2</c:v>
                </c:pt>
                <c:pt idx="21">
                  <c:v>4.4569999999999999E-2</c:v>
                </c:pt>
                <c:pt idx="22">
                  <c:v>6.9269999999999998E-2</c:v>
                </c:pt>
                <c:pt idx="23">
                  <c:v>4.3060000000000001E-2</c:v>
                </c:pt>
                <c:pt idx="24">
                  <c:v>9.8600000000000007E-3</c:v>
                </c:pt>
                <c:pt idx="25">
                  <c:v>7.2840000000000002E-2</c:v>
                </c:pt>
                <c:pt idx="26">
                  <c:v>5.3879999999999997E-2</c:v>
                </c:pt>
                <c:pt idx="27">
                  <c:v>-8.0599999999999995E-3</c:v>
                </c:pt>
                <c:pt idx="28">
                  <c:v>5.0810000000000001E-2</c:v>
                </c:pt>
                <c:pt idx="29">
                  <c:v>1.43E-2</c:v>
                </c:pt>
                <c:pt idx="30">
                  <c:v>-5.969E-2</c:v>
                </c:pt>
                <c:pt idx="31">
                  <c:v>6.6390000000000005E-2</c:v>
                </c:pt>
                <c:pt idx="32">
                  <c:v>-7.9140000000000002E-2</c:v>
                </c:pt>
                <c:pt idx="33">
                  <c:v>4.9439999999999998E-2</c:v>
                </c:pt>
                <c:pt idx="34">
                  <c:v>1.5169999999999999E-2</c:v>
                </c:pt>
                <c:pt idx="35">
                  <c:v>-2.6540000000000001E-2</c:v>
                </c:pt>
                <c:pt idx="36">
                  <c:v>0.12837000000000001</c:v>
                </c:pt>
                <c:pt idx="37">
                  <c:v>4.7629999999999999E-2</c:v>
                </c:pt>
                <c:pt idx="38">
                  <c:v>2.324E-2</c:v>
                </c:pt>
                <c:pt idx="39">
                  <c:v>-1.7129999999999999E-2</c:v>
                </c:pt>
                <c:pt idx="40">
                  <c:v>5.2199999999999998E-3</c:v>
                </c:pt>
                <c:pt idx="41">
                  <c:v>4.3830000000000001E-2</c:v>
                </c:pt>
                <c:pt idx="42">
                  <c:v>4.4049999999999999E-2</c:v>
                </c:pt>
                <c:pt idx="43">
                  <c:v>3.7229999999999999E-2</c:v>
                </c:pt>
                <c:pt idx="44">
                  <c:v>-2.0740000000000001E-2</c:v>
                </c:pt>
                <c:pt idx="45">
                  <c:v>-0.22486999999999999</c:v>
                </c:pt>
                <c:pt idx="46">
                  <c:v>-7.2900000000000006E-2</c:v>
                </c:pt>
                <c:pt idx="47">
                  <c:v>7.041E-2</c:v>
                </c:pt>
                <c:pt idx="48">
                  <c:v>4.5339999999999998E-2</c:v>
                </c:pt>
                <c:pt idx="49">
                  <c:v>5.1610000000000003E-2</c:v>
                </c:pt>
                <c:pt idx="50">
                  <c:v>-1.7059999999999999E-2</c:v>
                </c:pt>
                <c:pt idx="51">
                  <c:v>1.0999999999999999E-2</c:v>
                </c:pt>
                <c:pt idx="52">
                  <c:v>9.3999999999999997E-4</c:v>
                </c:pt>
                <c:pt idx="53">
                  <c:v>5.1389999999999998E-2</c:v>
                </c:pt>
                <c:pt idx="54">
                  <c:v>-7.1799999999999998E-3</c:v>
                </c:pt>
                <c:pt idx="55">
                  <c:v>-2.794E-2</c:v>
                </c:pt>
                <c:pt idx="56">
                  <c:v>3.7280000000000001E-2</c:v>
                </c:pt>
                <c:pt idx="57">
                  <c:v>1.7649999999999999E-2</c:v>
                </c:pt>
                <c:pt idx="58">
                  <c:v>-1.6400000000000001E-2</c:v>
                </c:pt>
                <c:pt idx="59">
                  <c:v>2.0799999999999999E-2</c:v>
                </c:pt>
                <c:pt idx="60">
                  <c:v>6.5939999999999999E-2</c:v>
                </c:pt>
                <c:pt idx="61">
                  <c:v>-1.636E-2</c:v>
                </c:pt>
                <c:pt idx="62">
                  <c:v>2.155E-2</c:v>
                </c:pt>
                <c:pt idx="63">
                  <c:v>4.8529999999999997E-2</c:v>
                </c:pt>
                <c:pt idx="64">
                  <c:v>3.9649999999999998E-2</c:v>
                </c:pt>
                <c:pt idx="65">
                  <c:v>-4.9800000000000001E-3</c:v>
                </c:pt>
                <c:pt idx="66">
                  <c:v>7.7719999999999997E-2</c:v>
                </c:pt>
                <c:pt idx="67">
                  <c:v>2.2280000000000001E-2</c:v>
                </c:pt>
                <c:pt idx="68">
                  <c:v>-1.75E-3</c:v>
                </c:pt>
                <c:pt idx="69">
                  <c:v>-2.938E-2</c:v>
                </c:pt>
                <c:pt idx="70">
                  <c:v>1.7850000000000001E-2</c:v>
                </c:pt>
                <c:pt idx="71">
                  <c:v>1.8280000000000001E-2</c:v>
                </c:pt>
                <c:pt idx="72">
                  <c:v>-7.0050000000000001E-2</c:v>
                </c:pt>
                <c:pt idx="73">
                  <c:v>1.498E-2</c:v>
                </c:pt>
                <c:pt idx="74">
                  <c:v>2.4150000000000001E-2</c:v>
                </c:pt>
                <c:pt idx="75">
                  <c:v>-2.8160000000000001E-2</c:v>
                </c:pt>
                <c:pt idx="76">
                  <c:v>8.8870000000000005E-2</c:v>
                </c:pt>
                <c:pt idx="77">
                  <c:v>-4.3E-3</c:v>
                </c:pt>
                <c:pt idx="78">
                  <c:v>-9.3799999999999994E-3</c:v>
                </c:pt>
                <c:pt idx="79">
                  <c:v>-9.1730000000000006E-2</c:v>
                </c:pt>
                <c:pt idx="80">
                  <c:v>-5.3870000000000001E-2</c:v>
                </c:pt>
                <c:pt idx="81">
                  <c:v>-1.242E-2</c:v>
                </c:pt>
                <c:pt idx="82">
                  <c:v>6.5979999999999997E-2</c:v>
                </c:pt>
                <c:pt idx="83">
                  <c:v>2.954E-2</c:v>
                </c:pt>
                <c:pt idx="84">
                  <c:v>4.904E-2</c:v>
                </c:pt>
                <c:pt idx="85">
                  <c:v>7.5689999999999993E-2</c:v>
                </c:pt>
                <c:pt idx="86">
                  <c:v>2.878E-2</c:v>
                </c:pt>
                <c:pt idx="87">
                  <c:v>3.3500000000000001E-3</c:v>
                </c:pt>
                <c:pt idx="88">
                  <c:v>4.0590000000000001E-2</c:v>
                </c:pt>
                <c:pt idx="89">
                  <c:v>-4.4240000000000002E-2</c:v>
                </c:pt>
                <c:pt idx="90">
                  <c:v>4.6829999999999997E-2</c:v>
                </c:pt>
                <c:pt idx="91">
                  <c:v>2.691E-2</c:v>
                </c:pt>
                <c:pt idx="92">
                  <c:v>-1.106E-2</c:v>
                </c:pt>
                <c:pt idx="93">
                  <c:v>1.772E-2</c:v>
                </c:pt>
                <c:pt idx="94">
                  <c:v>-3.7269999999999998E-2</c:v>
                </c:pt>
                <c:pt idx="95">
                  <c:v>0.10704</c:v>
                </c:pt>
                <c:pt idx="96">
                  <c:v>-1.65E-3</c:v>
                </c:pt>
                <c:pt idx="97">
                  <c:v>1.329E-2</c:v>
                </c:pt>
                <c:pt idx="98">
                  <c:v>-2.368E-2</c:v>
                </c:pt>
                <c:pt idx="99">
                  <c:v>1.3849999999999999E-2</c:v>
                </c:pt>
                <c:pt idx="100">
                  <c:v>6.5199999999999998E-3</c:v>
                </c:pt>
                <c:pt idx="101">
                  <c:v>-1.924E-2</c:v>
                </c:pt>
                <c:pt idx="102">
                  <c:v>3.993E-2</c:v>
                </c:pt>
                <c:pt idx="103">
                  <c:v>-2.0760000000000001E-2</c:v>
                </c:pt>
                <c:pt idx="104">
                  <c:v>1.242E-2</c:v>
                </c:pt>
                <c:pt idx="105">
                  <c:v>1.09E-2</c:v>
                </c:pt>
                <c:pt idx="106">
                  <c:v>4.0189999999999997E-2</c:v>
                </c:pt>
                <c:pt idx="107">
                  <c:v>1.754E-2</c:v>
                </c:pt>
                <c:pt idx="108">
                  <c:v>1.2330000000000001E-2</c:v>
                </c:pt>
                <c:pt idx="109">
                  <c:v>5.45E-3</c:v>
                </c:pt>
                <c:pt idx="110">
                  <c:v>2.5010000000000001E-2</c:v>
                </c:pt>
                <c:pt idx="111">
                  <c:v>-2.5510000000000001E-2</c:v>
                </c:pt>
                <c:pt idx="112">
                  <c:v>2.9420000000000002E-2</c:v>
                </c:pt>
                <c:pt idx="113">
                  <c:v>5.13E-3</c:v>
                </c:pt>
                <c:pt idx="114">
                  <c:v>-7.6000000000000004E-4</c:v>
                </c:pt>
                <c:pt idx="115">
                  <c:v>3.934E-2</c:v>
                </c:pt>
                <c:pt idx="116">
                  <c:v>6.0999999999999997E-4</c:v>
                </c:pt>
                <c:pt idx="117">
                  <c:v>1.804E-2</c:v>
                </c:pt>
                <c:pt idx="118">
                  <c:v>-1.7350000000000001E-2</c:v>
                </c:pt>
                <c:pt idx="119">
                  <c:v>1.9449999999999999E-2</c:v>
                </c:pt>
                <c:pt idx="120">
                  <c:v>3.1329999999999997E-2</c:v>
                </c:pt>
                <c:pt idx="121">
                  <c:v>-2.409E-2</c:v>
                </c:pt>
                <c:pt idx="122">
                  <c:v>-4.5740000000000003E-2</c:v>
                </c:pt>
                <c:pt idx="123">
                  <c:v>9.8300000000000002E-3</c:v>
                </c:pt>
                <c:pt idx="124">
                  <c:v>9.4999999999999998E-3</c:v>
                </c:pt>
                <c:pt idx="125">
                  <c:v>-2.7380000000000002E-2</c:v>
                </c:pt>
                <c:pt idx="126">
                  <c:v>3.041E-2</c:v>
                </c:pt>
                <c:pt idx="127">
                  <c:v>4.283E-2</c:v>
                </c:pt>
                <c:pt idx="128">
                  <c:v>-1.865E-2</c:v>
                </c:pt>
                <c:pt idx="129">
                  <c:v>1.487E-2</c:v>
                </c:pt>
                <c:pt idx="130">
                  <c:v>-3.7069999999999999E-2</c:v>
                </c:pt>
                <c:pt idx="131">
                  <c:v>1.2749999999999999E-2</c:v>
                </c:pt>
                <c:pt idx="132">
                  <c:v>2.0549999999999999E-2</c:v>
                </c:pt>
                <c:pt idx="133">
                  <c:v>3.9620000000000002E-2</c:v>
                </c:pt>
                <c:pt idx="134">
                  <c:v>2.6970000000000001E-2</c:v>
                </c:pt>
                <c:pt idx="135">
                  <c:v>2.4879999999999999E-2</c:v>
                </c:pt>
                <c:pt idx="136">
                  <c:v>3.4160000000000003E-2</c:v>
                </c:pt>
                <c:pt idx="137">
                  <c:v>3.0839999999999999E-2</c:v>
                </c:pt>
                <c:pt idx="138">
                  <c:v>4.0669999999999998E-2</c:v>
                </c:pt>
                <c:pt idx="139">
                  <c:v>9.3399999999999993E-3</c:v>
                </c:pt>
                <c:pt idx="140">
                  <c:v>3.6389999999999999E-2</c:v>
                </c:pt>
                <c:pt idx="141">
                  <c:v>-1.115E-2</c:v>
                </c:pt>
                <c:pt idx="142">
                  <c:v>4.2970000000000001E-2</c:v>
                </c:pt>
                <c:pt idx="143">
                  <c:v>1.54E-2</c:v>
                </c:pt>
                <c:pt idx="144">
                  <c:v>2.809E-2</c:v>
                </c:pt>
                <c:pt idx="145">
                  <c:v>1.6049999999999998E-2</c:v>
                </c:pt>
                <c:pt idx="146">
                  <c:v>1.12E-2</c:v>
                </c:pt>
                <c:pt idx="147">
                  <c:v>2.513E-2</c:v>
                </c:pt>
                <c:pt idx="148">
                  <c:v>2.6720000000000001E-2</c:v>
                </c:pt>
                <c:pt idx="149">
                  <c:v>-7.6600000000000001E-3</c:v>
                </c:pt>
                <c:pt idx="150">
                  <c:v>-5.339E-2</c:v>
                </c:pt>
                <c:pt idx="151">
                  <c:v>3.2219999999999999E-2</c:v>
                </c:pt>
                <c:pt idx="152">
                  <c:v>5.2990000000000002E-2</c:v>
                </c:pt>
                <c:pt idx="153">
                  <c:v>1.3939999999999999E-2</c:v>
                </c:pt>
                <c:pt idx="154">
                  <c:v>6.5729999999999997E-2</c:v>
                </c:pt>
                <c:pt idx="155">
                  <c:v>-1.1350000000000001E-2</c:v>
                </c:pt>
                <c:pt idx="156">
                  <c:v>5.3039999999999997E-2</c:v>
                </c:pt>
                <c:pt idx="157">
                  <c:v>-8.8000000000000003E-4</c:v>
                </c:pt>
                <c:pt idx="158">
                  <c:v>-4.4389999999999999E-2</c:v>
                </c:pt>
                <c:pt idx="159">
                  <c:v>4.2459999999999998E-2</c:v>
                </c:pt>
                <c:pt idx="160">
                  <c:v>7.1249999999999994E-2</c:v>
                </c:pt>
                <c:pt idx="161">
                  <c:v>4.4200000000000003E-2</c:v>
                </c:pt>
                <c:pt idx="162">
                  <c:v>7.6310000000000003E-2</c:v>
                </c:pt>
                <c:pt idx="163">
                  <c:v>-3.6450000000000003E-2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697728"/>
        <c:axId val="304699264"/>
      </c:scatterChart>
      <c:valAx>
        <c:axId val="304697728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crossAx val="304699264"/>
        <c:crosses val="autoZero"/>
        <c:crossBetween val="midCat"/>
      </c:valAx>
      <c:valAx>
        <c:axId val="304699264"/>
        <c:scaling>
          <c:orientation val="minMax"/>
        </c:scaling>
        <c:delete val="0"/>
        <c:axPos val="l"/>
        <c:numFmt formatCode="0.00" sourceLinked="0"/>
        <c:majorTickMark val="out"/>
        <c:minorTickMark val="none"/>
        <c:tickLblPos val="nextTo"/>
        <c:crossAx val="304697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7</xdr:col>
      <xdr:colOff>314523</xdr:colOff>
      <xdr:row>4</xdr:row>
      <xdr:rowOff>123885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047750"/>
          <a:ext cx="1419423" cy="42868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</xdr:row>
      <xdr:rowOff>0</xdr:rowOff>
    </xdr:from>
    <xdr:to>
      <xdr:col>12</xdr:col>
      <xdr:colOff>304800</xdr:colOff>
      <xdr:row>22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21</xdr:row>
      <xdr:rowOff>19050</xdr:rowOff>
    </xdr:from>
    <xdr:ext cx="2686050" cy="42973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2524125" y="4076700"/>
              <a:ext cx="2686050" cy="429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𝛽</m:t>
                      </m:r>
                    </m:e>
                    <m:sub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𝑈</m:t>
                      </m:r>
                    </m:sub>
                  </m:sSub>
                </m:oMath>
              </a14:m>
              <a:r>
                <a:rPr lang="en-GB" sz="1100" b="0" baseline="0">
                  <a:solidFill>
                    <a:srgbClr val="0000FF"/>
                  </a:solidFill>
                </a:rPr>
                <a:t> </a:t>
              </a:r>
              <a14:m>
                <m:oMath xmlns:m="http://schemas.openxmlformats.org/officeDocument/2006/math">
                  <m:r>
                    <a:rPr lang="en-GB" sz="1100" b="0" i="1">
                      <a:solidFill>
                        <a:srgbClr val="0000FF"/>
                      </a:solidFill>
                      <a:latin typeface="Cambria Math"/>
                    </a:rPr>
                    <m:t>= </m:t>
                  </m:r>
                  <m:d>
                    <m:dPr>
                      <m:ctrlPr>
                        <a:rPr lang="en-GB" sz="1100" b="0" i="1">
                          <a:solidFill>
                            <a:srgbClr val="0000FF"/>
                          </a:solidFill>
                          <a:latin typeface="Cambria Math"/>
                        </a:rPr>
                      </m:ctrlPr>
                    </m:dPr>
                    <m:e>
                      <m:f>
                        <m:fPr>
                          <m:ctrlP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f>
                            <m:fPr>
                              <m:type m:val="lin"/>
                              <m:ctrlP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𝐷</m:t>
                              </m:r>
                            </m:num>
                            <m:den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𝐸</m:t>
                              </m:r>
                            </m:den>
                          </m:f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(1−</m:t>
                          </m:r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𝜏</m:t>
                          </m:r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f>
                            <m:fPr>
                              <m:type m:val="lin"/>
                              <m:ctrlP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 + </m:t>
                              </m:r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𝐷</m:t>
                              </m:r>
                            </m:num>
                            <m:den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𝐸</m:t>
                              </m:r>
                            </m:den>
                          </m:f>
                          <m:d>
                            <m:dPr>
                              <m:ctrlP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1−</m:t>
                              </m:r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Cambria Math"/>
                                  <a:cs typeface="+mn-cs"/>
                                </a:rPr>
                                <m:t>𝜏</m:t>
                              </m:r>
                            </m:e>
                          </m:d>
                        </m:den>
                      </m:f>
                    </m:e>
                  </m:d>
                  <m:r>
                    <a:rPr lang="en-GB" sz="1100" b="0" i="1">
                      <a:solidFill>
                        <a:srgbClr val="0000FF"/>
                      </a:solidFill>
                      <a:latin typeface="Cambria Math"/>
                    </a:rPr>
                    <m:t> </m:t>
                  </m:r>
                  <m:sSub>
                    <m:sSubPr>
                      <m:ctrlPr>
                        <a:rPr lang="en-GB" sz="1100" b="0" i="1">
                          <a:solidFill>
                            <a:srgbClr val="0000FF"/>
                          </a:solidFill>
                          <a:latin typeface="Cambria Math"/>
                          <a:ea typeface="Cambria Math"/>
                        </a:rPr>
                      </m:ctrlPr>
                    </m:sSubPr>
                    <m:e>
                      <m:r>
                        <a:rPr lang="en-GB" sz="1100" b="0" i="1">
                          <a:solidFill>
                            <a:srgbClr val="0000FF"/>
                          </a:solidFill>
                          <a:latin typeface="Cambria Math"/>
                          <a:ea typeface="Cambria Math"/>
                        </a:rPr>
                        <m:t>𝛽</m:t>
                      </m:r>
                    </m:e>
                    <m:sub>
                      <m:r>
                        <a:rPr lang="en-GB" sz="1100" b="0" i="1">
                          <a:solidFill>
                            <a:srgbClr val="0000FF"/>
                          </a:solidFill>
                          <a:latin typeface="Cambria Math"/>
                          <a:ea typeface="Cambria Math"/>
                        </a:rPr>
                        <m:t>𝐷</m:t>
                      </m:r>
                    </m:sub>
                  </m:sSub>
                </m:oMath>
              </a14:m>
              <a:r>
                <a:rPr lang="en-GB" sz="1100">
                  <a:solidFill>
                    <a:srgbClr val="0000FF"/>
                  </a:solidFill>
                </a:rPr>
                <a:t> + </a:t>
              </a:r>
              <a14:m>
                <m:oMath xmlns:m="http://schemas.openxmlformats.org/officeDocument/2006/math">
                  <m:d>
                    <m:d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num>
                        <m:den>
                          <m:f>
                            <m:fPr>
                              <m:type m:val="lin"/>
                              <m:ctrlP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 + </m:t>
                              </m:r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𝐷</m:t>
                              </m:r>
                            </m:num>
                            <m:den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𝐸</m:t>
                              </m:r>
                            </m:den>
                          </m:f>
                          <m:d>
                            <m:dPr>
                              <m:ctrlP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1−</m:t>
                              </m:r>
                              <m:r>
                                <a:rPr lang="en-GB" sz="1100" b="0" i="1">
                                  <a:solidFill>
                                    <a:srgbClr val="0000FF"/>
                                  </a:solidFill>
                                  <a:effectLst/>
                                  <a:latin typeface="Cambria Math"/>
                                  <a:ea typeface="Cambria Math"/>
                                  <a:cs typeface="+mn-cs"/>
                                </a:rPr>
                                <m:t>𝜏</m:t>
                              </m:r>
                            </m:e>
                          </m:d>
                        </m:den>
                      </m:f>
                    </m:e>
                  </m:d>
                  <m:r>
                    <a:rPr lang="en-GB" sz="1100" b="0" i="1">
                      <a:solidFill>
                        <a:srgbClr val="0000FF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𝛽</m:t>
                      </m:r>
                    </m:e>
                    <m:sub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𝐸</m:t>
                      </m:r>
                    </m:sub>
                  </m:sSub>
                </m:oMath>
              </a14:m>
              <a:endParaRPr lang="en-GB">
                <a:solidFill>
                  <a:srgbClr val="0000FF"/>
                </a:solidFill>
                <a:effectLst/>
              </a:endParaRPr>
            </a:p>
            <a:p>
              <a:endParaRPr lang="en-GB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2524125" y="4076700"/>
              <a:ext cx="2686050" cy="429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𝛽_𝑈</a:t>
              </a:r>
              <a:r>
                <a:rPr lang="en-GB" sz="1100" b="0" baseline="0">
                  <a:solidFill>
                    <a:srgbClr val="0000FF"/>
                  </a:solidFill>
                </a:rPr>
                <a:t> </a:t>
              </a:r>
              <a:r>
                <a:rPr lang="en-GB" sz="1100" b="0" i="0">
                  <a:solidFill>
                    <a:srgbClr val="0000FF"/>
                  </a:solidFill>
                  <a:latin typeface="Cambria Math"/>
                </a:rPr>
                <a:t>= (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(𝐷∕𝐸(1−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𝜏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))/(〖1 + 𝐷〗∕𝐸 (1−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𝜏) 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) </a:t>
              </a:r>
              <a:r>
                <a:rPr lang="en-GB" sz="1100" b="0" i="0">
                  <a:solidFill>
                    <a:srgbClr val="0000FF"/>
                  </a:solidFill>
                  <a:latin typeface="Cambria Math"/>
                </a:rPr>
                <a:t> </a:t>
              </a:r>
              <a:r>
                <a:rPr lang="en-GB" sz="1100" b="0" i="0">
                  <a:solidFill>
                    <a:srgbClr val="0000FF"/>
                  </a:solidFill>
                  <a:latin typeface="Cambria Math"/>
                  <a:ea typeface="Cambria Math"/>
                </a:rPr>
                <a:t>𝛽_𝐷</a:t>
              </a:r>
              <a:r>
                <a:rPr lang="en-GB" sz="1100">
                  <a:solidFill>
                    <a:srgbClr val="0000FF"/>
                  </a:solidFill>
                </a:rPr>
                <a:t> + 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(1/(〖1 + 𝐷〗∕𝐸 (1−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𝜏) 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)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  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𝛽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_𝐸</a:t>
              </a:r>
              <a:endParaRPr lang="en-GB">
                <a:solidFill>
                  <a:srgbClr val="0000FF"/>
                </a:solidFill>
                <a:effectLst/>
              </a:endParaRPr>
            </a:p>
            <a:p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18</xdr:row>
      <xdr:rowOff>57150</xdr:rowOff>
    </xdr:from>
    <xdr:ext cx="2409825" cy="3391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809625" y="3524250"/>
              <a:ext cx="2409825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𝛽</m:t>
                      </m:r>
                    </m:e>
                    <m:sub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𝐿</m:t>
                      </m:r>
                    </m:sub>
                  </m:sSub>
                  <m:r>
                    <a:rPr lang="en-GB" sz="1100" b="0" i="1">
                      <a:solidFill>
                        <a:srgbClr val="0000FF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= </m:t>
                  </m:r>
                  <m:sSub>
                    <m:sSub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𝛽</m:t>
                      </m:r>
                    </m:e>
                    <m:sub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𝑈</m:t>
                      </m:r>
                    </m:sub>
                  </m:sSub>
                  <m:r>
                    <a:rPr lang="en-GB" sz="1100" b="0" i="1">
                      <a:solidFill>
                        <a:srgbClr val="0000FF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𝐷</m:t>
                      </m:r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(1−</m:t>
                      </m:r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𝜏</m:t>
                      </m:r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)</m:t>
                      </m:r>
                    </m:num>
                    <m:den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𝐸</m:t>
                      </m:r>
                    </m:den>
                  </m:f>
                  <m:d>
                    <m:dPr>
                      <m:ctrlP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𝛽</m:t>
                          </m:r>
                        </m:e>
                        <m:sub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𝑈</m:t>
                          </m:r>
                        </m:sub>
                      </m:sSub>
                      <m:r>
                        <a:rPr lang="en-GB" sz="1100" b="0" i="1">
                          <a:solidFill>
                            <a:srgbClr val="0000FF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𝛽</m:t>
                          </m:r>
                        </m:e>
                        <m:sub>
                          <m:r>
                            <a:rPr lang="en-GB" sz="1100" b="0" i="1">
                              <a:solidFill>
                                <a:srgbClr val="0000FF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</m:t>
                          </m:r>
                        </m:sub>
                      </m:sSub>
                    </m:e>
                  </m:d>
                </m:oMath>
              </a14:m>
              <a:r>
                <a:rPr lang="en-GB" sz="1100">
                  <a:solidFill>
                    <a:srgbClr val="0000FF"/>
                  </a:solidFill>
                </a:rPr>
                <a:t> </a:t>
              </a: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809625" y="3524250"/>
              <a:ext cx="2409825" cy="339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𝛽_𝐿= 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𝛽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_𝑈+  (𝐷(1−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𝜏)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)/𝐸 (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𝛽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_𝑈−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Cambria Math"/>
                  <a:cs typeface="+mn-cs"/>
                </a:rPr>
                <a:t>𝛽</a:t>
              </a:r>
              <a:r>
                <a:rPr lang="en-GB" sz="11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_𝐷 )</a:t>
              </a:r>
              <a:r>
                <a:rPr lang="en-GB" sz="1100">
                  <a:solidFill>
                    <a:srgbClr val="0000FF"/>
                  </a:solidFill>
                </a:rPr>
                <a:t> 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holas/Google%20Drive/MyStudy/OxfordUniversity/03%20Corporate%20Valuation/06%20Assessment/Exam/1046951-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Exhibit 1"/>
      <sheetName val="Exhibit 2"/>
      <sheetName val="Exhibit 3a"/>
      <sheetName val="Exhibit 3b"/>
      <sheetName val="Exhibit 3c"/>
      <sheetName val="Exhibit 4"/>
      <sheetName val="Exhibit 5"/>
      <sheetName val="Exhibit 6a"/>
      <sheetName val="Exhibit 6b"/>
      <sheetName val="Exhibit 6c"/>
      <sheetName val="Exhibit 7a"/>
      <sheetName val="Exhibit 7b"/>
      <sheetName val="Exhibit 8"/>
      <sheetName val="BalanceSheet"/>
      <sheetName val="IncomeStatement"/>
      <sheetName val="CashflowStatement"/>
      <sheetName val="1.1 BusinessDivisions"/>
      <sheetName val="1.2 Multiples"/>
      <sheetName val="2.1 EquityBeta"/>
      <sheetName val="2.2 CostOfEquity"/>
      <sheetName val="2.3 WACC"/>
      <sheetName val="3.1 FreeCashFlows"/>
      <sheetName val="3.2 DCF Analysis + Scenarios"/>
      <sheetName val="4.0 Charts &amp; Illustr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 refreshError="1"/>
      <sheetData sheetId="17">
        <row r="27">
          <cell r="G27">
            <v>0.73334860082789965</v>
          </cell>
        </row>
        <row r="28">
          <cell r="G28">
            <v>0.26665139917210035</v>
          </cell>
        </row>
      </sheetData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41</v>
      </c>
    </row>
    <row r="2" spans="1:9" ht="15.75" thickBot="1" x14ac:dyDescent="0.3"/>
    <row r="3" spans="1:9" x14ac:dyDescent="0.25">
      <c r="A3" s="33" t="s">
        <v>42</v>
      </c>
      <c r="B3" s="33"/>
    </row>
    <row r="4" spans="1:9" x14ac:dyDescent="0.25">
      <c r="A4" s="30" t="s">
        <v>43</v>
      </c>
      <c r="B4" s="34">
        <v>0.7756067371527382</v>
      </c>
    </row>
    <row r="5" spans="1:9" x14ac:dyDescent="0.25">
      <c r="A5" s="30" t="s">
        <v>44</v>
      </c>
      <c r="B5" s="34">
        <v>0.60156581071671678</v>
      </c>
    </row>
    <row r="6" spans="1:9" x14ac:dyDescent="0.25">
      <c r="A6" s="30" t="s">
        <v>45</v>
      </c>
      <c r="B6" s="34">
        <v>0.59910634041249899</v>
      </c>
    </row>
    <row r="7" spans="1:9" x14ac:dyDescent="0.25">
      <c r="A7" s="30" t="s">
        <v>46</v>
      </c>
      <c r="B7" s="34">
        <v>6.1792254010583428E-2</v>
      </c>
    </row>
    <row r="8" spans="1:9" ht="15.75" thickBot="1" x14ac:dyDescent="0.3">
      <c r="A8" s="31" t="s">
        <v>47</v>
      </c>
      <c r="B8" s="36">
        <v>164</v>
      </c>
    </row>
    <row r="10" spans="1:9" ht="15.75" thickBot="1" x14ac:dyDescent="0.3">
      <c r="A10" t="s">
        <v>48</v>
      </c>
    </row>
    <row r="11" spans="1:9" x14ac:dyDescent="0.25">
      <c r="A11" s="32"/>
      <c r="B11" s="32" t="s">
        <v>52</v>
      </c>
      <c r="C11" s="32" t="s">
        <v>53</v>
      </c>
      <c r="D11" s="32" t="s">
        <v>54</v>
      </c>
      <c r="E11" s="32" t="s">
        <v>55</v>
      </c>
      <c r="F11" s="32" t="s">
        <v>56</v>
      </c>
    </row>
    <row r="12" spans="1:9" x14ac:dyDescent="0.25">
      <c r="A12" s="30" t="s">
        <v>49</v>
      </c>
      <c r="B12" s="30">
        <v>1</v>
      </c>
      <c r="C12" s="30">
        <v>0.93391991657218032</v>
      </c>
      <c r="D12" s="30">
        <v>0.93391991657218032</v>
      </c>
      <c r="E12" s="30">
        <v>244.59161376540263</v>
      </c>
      <c r="F12" s="30">
        <v>3.4199391915781153E-34</v>
      </c>
    </row>
    <row r="13" spans="1:9" x14ac:dyDescent="0.25">
      <c r="A13" s="30" t="s">
        <v>50</v>
      </c>
      <c r="B13" s="30">
        <v>162</v>
      </c>
      <c r="C13" s="30">
        <v>0.61856179022477109</v>
      </c>
      <c r="D13" s="30">
        <v>3.8182826557084633E-3</v>
      </c>
      <c r="E13" s="30"/>
      <c r="F13" s="30"/>
    </row>
    <row r="14" spans="1:9" ht="15.75" thickBot="1" x14ac:dyDescent="0.3">
      <c r="A14" s="31" t="s">
        <v>20</v>
      </c>
      <c r="B14" s="31">
        <v>163</v>
      </c>
      <c r="C14" s="31">
        <v>1.5524817067969514</v>
      </c>
      <c r="D14" s="31"/>
      <c r="E14" s="31"/>
      <c r="F14" s="31"/>
    </row>
    <row r="15" spans="1:9" ht="15.75" thickBot="1" x14ac:dyDescent="0.3"/>
    <row r="16" spans="1:9" x14ac:dyDescent="0.25">
      <c r="A16" s="32"/>
      <c r="B16" s="32" t="s">
        <v>57</v>
      </c>
      <c r="C16" s="32" t="s">
        <v>46</v>
      </c>
      <c r="D16" s="32" t="s">
        <v>58</v>
      </c>
      <c r="E16" s="32" t="s">
        <v>59</v>
      </c>
      <c r="F16" s="32" t="s">
        <v>60</v>
      </c>
      <c r="G16" s="32" t="s">
        <v>61</v>
      </c>
      <c r="H16" s="32" t="s">
        <v>62</v>
      </c>
      <c r="I16" s="32" t="s">
        <v>63</v>
      </c>
    </row>
    <row r="17" spans="1:9" x14ac:dyDescent="0.25">
      <c r="A17" s="30" t="s">
        <v>51</v>
      </c>
      <c r="B17" s="34">
        <v>-4.4599659078608939E-3</v>
      </c>
      <c r="C17" s="34">
        <v>5.0612022088150849E-3</v>
      </c>
      <c r="D17" s="34">
        <v>-0.88120682080099089</v>
      </c>
      <c r="E17" s="34">
        <v>0.37951140560664598</v>
      </c>
      <c r="F17" s="34">
        <v>-1.4454401805360395E-2</v>
      </c>
      <c r="G17" s="34">
        <v>5.5344699896386074E-3</v>
      </c>
      <c r="H17" s="34">
        <v>-1.4454401805360395E-2</v>
      </c>
      <c r="I17" s="34">
        <v>5.5344699896386074E-3</v>
      </c>
    </row>
    <row r="18" spans="1:9" ht="15.75" thickBot="1" x14ac:dyDescent="0.3">
      <c r="A18" s="31" t="s">
        <v>64</v>
      </c>
      <c r="B18" s="35">
        <v>1.8248262348699111</v>
      </c>
      <c r="C18" s="36">
        <v>0.11668115912051699</v>
      </c>
      <c r="D18" s="36">
        <v>15.639424981929556</v>
      </c>
      <c r="E18" s="36">
        <v>3.4199391915783591E-34</v>
      </c>
      <c r="F18" s="36">
        <v>1.5944141080347407</v>
      </c>
      <c r="G18" s="36">
        <v>2.0552383617050816</v>
      </c>
      <c r="H18" s="36">
        <v>1.5944141080347407</v>
      </c>
      <c r="I18" s="36">
        <v>2.0552383617050816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0"/>
  <sheetViews>
    <sheetView tabSelected="1" workbookViewId="0"/>
  </sheetViews>
  <sheetFormatPr defaultRowHeight="15" x14ac:dyDescent="0.25"/>
  <cols>
    <col min="2" max="2" width="11.42578125" bestFit="1" customWidth="1"/>
    <col min="3" max="3" width="12.7109375" style="8" customWidth="1"/>
    <col min="4" max="4" width="15.140625" style="8" customWidth="1"/>
  </cols>
  <sheetData>
    <row r="2" spans="2:7" x14ac:dyDescent="0.25">
      <c r="B2" s="19" t="s">
        <v>34</v>
      </c>
      <c r="C2" s="23" t="s">
        <v>35</v>
      </c>
      <c r="D2" s="23" t="s">
        <v>40</v>
      </c>
      <c r="F2" s="14" t="s">
        <v>36</v>
      </c>
    </row>
    <row r="3" spans="2:7" x14ac:dyDescent="0.25">
      <c r="B3" s="20"/>
      <c r="C3" s="24"/>
      <c r="D3" s="24"/>
    </row>
    <row r="4" spans="2:7" x14ac:dyDescent="0.25">
      <c r="B4" s="20" t="s">
        <v>37</v>
      </c>
      <c r="C4" s="28">
        <f>COVAR(C7:C170,$D$7:$D$170)/VARP($D$7:$D$170)</f>
        <v>1.8248262348699122</v>
      </c>
      <c r="D4" s="28">
        <f>COVAR(D7:D170,$D$7:$D$170)/VARP($D$7:$D$170)</f>
        <v>1.0000000000000002</v>
      </c>
    </row>
    <row r="5" spans="2:7" x14ac:dyDescent="0.25">
      <c r="B5" s="20" t="s">
        <v>38</v>
      </c>
      <c r="C5" s="29">
        <f>SLOPE(C7:C170,$D$7:$D$170)</f>
        <v>1.8248262348699118</v>
      </c>
      <c r="D5" s="29">
        <f>SLOPE(D7:D170,$D$7:$D$170)</f>
        <v>1</v>
      </c>
    </row>
    <row r="6" spans="2:7" x14ac:dyDescent="0.25">
      <c r="B6" s="21"/>
      <c r="C6" s="25"/>
      <c r="D6" s="25"/>
    </row>
    <row r="7" spans="2:7" x14ac:dyDescent="0.25">
      <c r="B7" s="22">
        <v>30712</v>
      </c>
      <c r="C7" s="26">
        <v>-1.328E-2</v>
      </c>
      <c r="D7" s="26">
        <v>-1.291E-2</v>
      </c>
      <c r="F7" s="27" t="s">
        <v>39</v>
      </c>
    </row>
    <row r="8" spans="2:7" x14ac:dyDescent="0.25">
      <c r="B8" s="22">
        <v>30741</v>
      </c>
      <c r="C8" s="26">
        <v>-0.16733000000000001</v>
      </c>
      <c r="D8" s="26">
        <v>-3.9170000000000003E-2</v>
      </c>
      <c r="G8" s="9"/>
    </row>
    <row r="9" spans="2:7" x14ac:dyDescent="0.25">
      <c r="B9" s="22">
        <v>30771</v>
      </c>
      <c r="C9" s="26">
        <v>-1.9140000000000001E-2</v>
      </c>
      <c r="D9" s="26">
        <v>1.345E-2</v>
      </c>
    </row>
    <row r="10" spans="2:7" x14ac:dyDescent="0.25">
      <c r="B10" s="22">
        <v>30802</v>
      </c>
      <c r="C10" s="26">
        <v>-1.171E-2</v>
      </c>
      <c r="D10" s="26">
        <v>2.7299999999999998E-3</v>
      </c>
    </row>
    <row r="11" spans="2:7" x14ac:dyDescent="0.25">
      <c r="B11" s="22">
        <v>30833</v>
      </c>
      <c r="C11" s="26">
        <v>-4.478E-2</v>
      </c>
      <c r="D11" s="26">
        <v>-5.2350000000000001E-2</v>
      </c>
    </row>
    <row r="12" spans="2:7" x14ac:dyDescent="0.25">
      <c r="B12" s="22">
        <v>30862</v>
      </c>
      <c r="C12" s="26">
        <v>0.11978999999999999</v>
      </c>
      <c r="D12" s="26">
        <v>2.359E-2</v>
      </c>
    </row>
    <row r="13" spans="2:7" x14ac:dyDescent="0.25">
      <c r="B13" s="22">
        <v>30894</v>
      </c>
      <c r="C13" s="26">
        <v>-7.6280000000000001E-2</v>
      </c>
      <c r="D13" s="26">
        <v>-2.035E-2</v>
      </c>
    </row>
    <row r="14" spans="2:7" x14ac:dyDescent="0.25">
      <c r="B14" s="22">
        <v>30925</v>
      </c>
      <c r="C14" s="26">
        <v>0.30457000000000001</v>
      </c>
      <c r="D14" s="26">
        <v>0.11257</v>
      </c>
      <c r="G14" s="9"/>
    </row>
    <row r="15" spans="2:7" x14ac:dyDescent="0.25">
      <c r="B15" s="22">
        <v>30953</v>
      </c>
      <c r="C15" s="26">
        <v>-7.782E-2</v>
      </c>
      <c r="D15" s="26">
        <v>3.8999999999999999E-4</v>
      </c>
      <c r="G15" s="9"/>
    </row>
    <row r="16" spans="2:7" x14ac:dyDescent="0.25">
      <c r="B16" s="22">
        <v>30986</v>
      </c>
      <c r="C16" s="26">
        <v>2.3630000000000002E-2</v>
      </c>
      <c r="D16" s="26">
        <v>1.2999999999999999E-4</v>
      </c>
    </row>
    <row r="17" spans="2:6" x14ac:dyDescent="0.25">
      <c r="B17" s="22">
        <v>31016</v>
      </c>
      <c r="C17" s="26">
        <v>-9.1289999999999996E-2</v>
      </c>
      <c r="D17" s="26">
        <v>-1.0619999999999999E-2</v>
      </c>
    </row>
    <row r="18" spans="2:6" x14ac:dyDescent="0.25">
      <c r="B18" s="22">
        <v>31047</v>
      </c>
      <c r="C18" s="26">
        <v>-1.37E-2</v>
      </c>
      <c r="D18" s="26">
        <v>2.3789999999999999E-2</v>
      </c>
      <c r="F18" s="5"/>
    </row>
    <row r="19" spans="2:6" x14ac:dyDescent="0.25">
      <c r="B19" s="22">
        <v>31078</v>
      </c>
      <c r="C19" s="26">
        <v>0.27778000000000003</v>
      </c>
      <c r="D19" s="26">
        <v>8.5730000000000001E-2</v>
      </c>
    </row>
    <row r="20" spans="2:6" x14ac:dyDescent="0.25">
      <c r="B20" s="22">
        <v>31106</v>
      </c>
      <c r="C20" s="26">
        <v>-2.3189999999999999E-2</v>
      </c>
      <c r="D20" s="26">
        <v>1.7000000000000001E-2</v>
      </c>
    </row>
    <row r="21" spans="2:6" x14ac:dyDescent="0.25">
      <c r="B21" s="22">
        <v>31135</v>
      </c>
      <c r="C21" s="26">
        <v>-8.5819999999999994E-2</v>
      </c>
      <c r="D21" s="26">
        <v>-1.9300000000000001E-3</v>
      </c>
    </row>
    <row r="22" spans="2:6" x14ac:dyDescent="0.25">
      <c r="B22" s="22">
        <v>31167</v>
      </c>
      <c r="C22" s="26">
        <v>-3.4290000000000001E-2</v>
      </c>
      <c r="D22" s="26">
        <v>-2.1800000000000001E-3</v>
      </c>
    </row>
    <row r="23" spans="2:6" x14ac:dyDescent="0.25">
      <c r="B23" s="22">
        <v>31198</v>
      </c>
      <c r="C23" s="26">
        <v>8.9359999999999995E-2</v>
      </c>
      <c r="D23" s="26">
        <v>5.5870000000000003E-2</v>
      </c>
    </row>
    <row r="24" spans="2:6" x14ac:dyDescent="0.25">
      <c r="B24" s="22">
        <v>31226</v>
      </c>
      <c r="C24" s="26">
        <v>1.172E-2</v>
      </c>
      <c r="D24" s="26">
        <v>1.719E-2</v>
      </c>
    </row>
    <row r="25" spans="2:6" x14ac:dyDescent="0.25">
      <c r="B25" s="22">
        <v>31259</v>
      </c>
      <c r="C25" s="26">
        <v>4.0930000000000001E-2</v>
      </c>
      <c r="D25" s="26">
        <v>-5.4000000000000001E-4</v>
      </c>
    </row>
    <row r="26" spans="2:6" x14ac:dyDescent="0.25">
      <c r="B26" s="22">
        <v>31289</v>
      </c>
      <c r="C26" s="26">
        <v>-5.2240000000000002E-2</v>
      </c>
      <c r="D26" s="26">
        <v>-4.7999999999999996E-3</v>
      </c>
    </row>
    <row r="27" spans="2:6" x14ac:dyDescent="0.25">
      <c r="B27" s="22">
        <v>31320</v>
      </c>
      <c r="C27" s="26">
        <v>-0.14172999999999999</v>
      </c>
      <c r="D27" s="26">
        <v>-3.9649999999999998E-2</v>
      </c>
    </row>
    <row r="28" spans="2:6" x14ac:dyDescent="0.25">
      <c r="B28" s="22">
        <v>31351</v>
      </c>
      <c r="C28" s="26">
        <v>0.10092</v>
      </c>
      <c r="D28" s="26">
        <v>4.4569999999999999E-2</v>
      </c>
    </row>
    <row r="29" spans="2:6" x14ac:dyDescent="0.25">
      <c r="B29" s="22">
        <v>31380</v>
      </c>
      <c r="C29" s="26">
        <v>0.1275</v>
      </c>
      <c r="D29" s="26">
        <v>6.9269999999999998E-2</v>
      </c>
    </row>
    <row r="30" spans="2:6" x14ac:dyDescent="0.25">
      <c r="B30" s="22">
        <v>31412</v>
      </c>
      <c r="C30" s="26">
        <v>2.23E-2</v>
      </c>
      <c r="D30" s="26">
        <v>4.3060000000000001E-2</v>
      </c>
    </row>
    <row r="31" spans="2:6" x14ac:dyDescent="0.25">
      <c r="B31" s="22">
        <v>31443</v>
      </c>
      <c r="C31" s="26">
        <v>0.15273</v>
      </c>
      <c r="D31" s="26">
        <v>9.8600000000000007E-3</v>
      </c>
    </row>
    <row r="32" spans="2:6" x14ac:dyDescent="0.25">
      <c r="B32" s="22">
        <v>31471</v>
      </c>
      <c r="C32" s="26">
        <v>3.6589999999999998E-2</v>
      </c>
      <c r="D32" s="26">
        <v>7.2840000000000002E-2</v>
      </c>
    </row>
    <row r="33" spans="2:4" x14ac:dyDescent="0.25">
      <c r="B33" s="22">
        <v>31502</v>
      </c>
      <c r="C33" s="26">
        <v>1.223E-2</v>
      </c>
      <c r="D33" s="26">
        <v>5.3879999999999997E-2</v>
      </c>
    </row>
    <row r="34" spans="2:4" x14ac:dyDescent="0.25">
      <c r="B34" s="22">
        <v>31532</v>
      </c>
      <c r="C34" s="26">
        <v>-0.10272000000000001</v>
      </c>
      <c r="D34" s="26">
        <v>-8.0599999999999995E-3</v>
      </c>
    </row>
    <row r="35" spans="2:4" x14ac:dyDescent="0.25">
      <c r="B35" s="22">
        <v>31562</v>
      </c>
      <c r="C35" s="26">
        <v>-8.0800000000000004E-3</v>
      </c>
      <c r="D35" s="26">
        <v>5.0810000000000001E-2</v>
      </c>
    </row>
    <row r="36" spans="2:4" x14ac:dyDescent="0.25">
      <c r="B36" s="22">
        <v>31593</v>
      </c>
      <c r="C36" s="26">
        <v>-5.4609999999999999E-2</v>
      </c>
      <c r="D36" s="26">
        <v>1.43E-2</v>
      </c>
    </row>
    <row r="37" spans="2:4" x14ac:dyDescent="0.25">
      <c r="B37" s="22">
        <v>31624</v>
      </c>
      <c r="C37" s="26">
        <v>-3.9710000000000002E-2</v>
      </c>
      <c r="D37" s="26">
        <v>-5.969E-2</v>
      </c>
    </row>
    <row r="38" spans="2:4" x14ac:dyDescent="0.25">
      <c r="B38" s="22">
        <v>31653</v>
      </c>
      <c r="C38" s="26">
        <v>0.14510999999999999</v>
      </c>
      <c r="D38" s="26">
        <v>6.6390000000000005E-2</v>
      </c>
    </row>
    <row r="39" spans="2:4" x14ac:dyDescent="0.25">
      <c r="B39" s="22">
        <v>31685</v>
      </c>
      <c r="C39" s="26">
        <v>-5.2810000000000003E-2</v>
      </c>
      <c r="D39" s="26">
        <v>-7.9140000000000002E-2</v>
      </c>
    </row>
    <row r="40" spans="2:4" x14ac:dyDescent="0.25">
      <c r="B40" s="22">
        <v>31716</v>
      </c>
      <c r="C40" s="26">
        <v>0.19511999999999999</v>
      </c>
      <c r="D40" s="26">
        <v>4.9439999999999998E-2</v>
      </c>
    </row>
    <row r="41" spans="2:4" x14ac:dyDescent="0.25">
      <c r="B41" s="22">
        <v>31744</v>
      </c>
      <c r="C41" s="26">
        <v>-7.4050000000000005E-2</v>
      </c>
      <c r="D41" s="26">
        <v>1.5169999999999999E-2</v>
      </c>
    </row>
    <row r="42" spans="2:4" x14ac:dyDescent="0.25">
      <c r="B42" s="22">
        <v>31777</v>
      </c>
      <c r="C42" s="26">
        <v>-7.5950000000000004E-2</v>
      </c>
      <c r="D42" s="26">
        <v>-2.6540000000000001E-2</v>
      </c>
    </row>
    <row r="43" spans="2:4" x14ac:dyDescent="0.25">
      <c r="B43" s="22">
        <v>31807</v>
      </c>
      <c r="C43" s="26">
        <v>0.19863</v>
      </c>
      <c r="D43" s="26">
        <v>0.12837000000000001</v>
      </c>
    </row>
    <row r="44" spans="2:4" x14ac:dyDescent="0.25">
      <c r="B44" s="22">
        <v>31835</v>
      </c>
      <c r="C44" s="26">
        <v>-1.5429999999999999E-2</v>
      </c>
      <c r="D44" s="26">
        <v>4.7629999999999999E-2</v>
      </c>
    </row>
    <row r="45" spans="2:4" x14ac:dyDescent="0.25">
      <c r="B45" s="22">
        <v>31867</v>
      </c>
      <c r="C45" s="26">
        <v>-2.9199999999999999E-3</v>
      </c>
      <c r="D45" s="26">
        <v>2.324E-2</v>
      </c>
    </row>
    <row r="46" spans="2:4" x14ac:dyDescent="0.25">
      <c r="B46" s="22">
        <v>31897</v>
      </c>
      <c r="C46" s="26">
        <v>-0.15204999999999999</v>
      </c>
      <c r="D46" s="26">
        <v>-1.7129999999999999E-2</v>
      </c>
    </row>
    <row r="47" spans="2:4" x14ac:dyDescent="0.25">
      <c r="B47" s="22">
        <v>31926</v>
      </c>
      <c r="C47" s="26">
        <v>-4.138E-2</v>
      </c>
      <c r="D47" s="26">
        <v>5.2199999999999998E-3</v>
      </c>
    </row>
    <row r="48" spans="2:4" x14ac:dyDescent="0.25">
      <c r="B48" s="22">
        <v>31958</v>
      </c>
      <c r="C48" s="26">
        <v>1.0869999999999999E-2</v>
      </c>
      <c r="D48" s="26">
        <v>4.3830000000000001E-2</v>
      </c>
    </row>
    <row r="49" spans="2:4" x14ac:dyDescent="0.25">
      <c r="B49" s="22">
        <v>31989</v>
      </c>
      <c r="C49" s="26">
        <v>0.10036</v>
      </c>
      <c r="D49" s="26">
        <v>4.4049999999999999E-2</v>
      </c>
    </row>
    <row r="50" spans="2:4" x14ac:dyDescent="0.25">
      <c r="B50" s="22">
        <v>32020</v>
      </c>
      <c r="C50" s="26">
        <v>3.2570000000000002E-2</v>
      </c>
      <c r="D50" s="26">
        <v>3.7229999999999999E-2</v>
      </c>
    </row>
    <row r="51" spans="2:4" x14ac:dyDescent="0.25">
      <c r="B51" s="22">
        <v>32050</v>
      </c>
      <c r="C51" s="26">
        <v>-3.175E-2</v>
      </c>
      <c r="D51" s="26">
        <v>-2.0740000000000001E-2</v>
      </c>
    </row>
    <row r="52" spans="2:4" x14ac:dyDescent="0.25">
      <c r="B52" s="22">
        <v>32080</v>
      </c>
      <c r="C52" s="26">
        <v>-0.35737999999999998</v>
      </c>
      <c r="D52" s="26">
        <v>-0.22486999999999999</v>
      </c>
    </row>
    <row r="53" spans="2:4" x14ac:dyDescent="0.25">
      <c r="B53" s="22">
        <v>32111</v>
      </c>
      <c r="C53" s="26">
        <v>-0.15306</v>
      </c>
      <c r="D53" s="26">
        <v>-7.2900000000000006E-2</v>
      </c>
    </row>
    <row r="54" spans="2:4" x14ac:dyDescent="0.25">
      <c r="B54" s="22">
        <v>32142</v>
      </c>
      <c r="C54" s="26">
        <v>9.146E-2</v>
      </c>
      <c r="D54" s="26">
        <v>7.041E-2</v>
      </c>
    </row>
    <row r="55" spans="2:4" x14ac:dyDescent="0.25">
      <c r="B55" s="22">
        <v>32171</v>
      </c>
      <c r="C55" s="26">
        <v>7.263E-2</v>
      </c>
      <c r="D55" s="26">
        <v>4.5339999999999998E-2</v>
      </c>
    </row>
    <row r="56" spans="2:4" x14ac:dyDescent="0.25">
      <c r="B56" s="22">
        <v>32202</v>
      </c>
      <c r="C56" s="26">
        <v>6.25E-2</v>
      </c>
      <c r="D56" s="26">
        <v>5.1610000000000003E-2</v>
      </c>
    </row>
    <row r="57" spans="2:4" x14ac:dyDescent="0.25">
      <c r="B57" s="22">
        <v>32233</v>
      </c>
      <c r="C57" s="26">
        <v>-6.4360000000000001E-2</v>
      </c>
      <c r="D57" s="26">
        <v>-1.7059999999999999E-2</v>
      </c>
    </row>
    <row r="58" spans="2:4" x14ac:dyDescent="0.25">
      <c r="B58" s="22">
        <v>32262</v>
      </c>
      <c r="C58" s="26">
        <v>0</v>
      </c>
      <c r="D58" s="26">
        <v>1.0999999999999999E-2</v>
      </c>
    </row>
    <row r="59" spans="2:4" x14ac:dyDescent="0.25">
      <c r="B59" s="22">
        <v>32294</v>
      </c>
      <c r="C59" s="26">
        <v>3.175E-2</v>
      </c>
      <c r="D59" s="26">
        <v>9.3999999999999997E-4</v>
      </c>
    </row>
    <row r="60" spans="2:4" x14ac:dyDescent="0.25">
      <c r="B60" s="22">
        <v>32324</v>
      </c>
      <c r="C60" s="26">
        <v>0.11398999999999999</v>
      </c>
      <c r="D60" s="26">
        <v>5.1389999999999998E-2</v>
      </c>
    </row>
    <row r="61" spans="2:4" x14ac:dyDescent="0.25">
      <c r="B61" s="22">
        <v>32353</v>
      </c>
      <c r="C61" s="26">
        <v>1.3950000000000001E-2</v>
      </c>
      <c r="D61" s="26">
        <v>-7.1799999999999998E-3</v>
      </c>
    </row>
    <row r="62" spans="2:4" x14ac:dyDescent="0.25">
      <c r="B62" s="22">
        <v>32386</v>
      </c>
      <c r="C62" s="26">
        <v>-5.0459999999999998E-2</v>
      </c>
      <c r="D62" s="26">
        <v>-2.794E-2</v>
      </c>
    </row>
    <row r="63" spans="2:4" x14ac:dyDescent="0.25">
      <c r="B63" s="22">
        <v>32416</v>
      </c>
      <c r="C63" s="26">
        <v>3.9019999999999999E-2</v>
      </c>
      <c r="D63" s="26">
        <v>3.7280000000000001E-2</v>
      </c>
    </row>
    <row r="64" spans="2:4" x14ac:dyDescent="0.25">
      <c r="B64" s="22">
        <v>32447</v>
      </c>
      <c r="C64" s="26">
        <v>5.1639999999999998E-2</v>
      </c>
      <c r="D64" s="26">
        <v>1.7649999999999999E-2</v>
      </c>
    </row>
    <row r="65" spans="2:4" x14ac:dyDescent="0.25">
      <c r="B65" s="22">
        <v>32477</v>
      </c>
      <c r="C65" s="26">
        <v>-4.9549999999999997E-2</v>
      </c>
      <c r="D65" s="26">
        <v>-1.6400000000000001E-2</v>
      </c>
    </row>
    <row r="66" spans="2:4" x14ac:dyDescent="0.25">
      <c r="B66" s="22">
        <v>32507</v>
      </c>
      <c r="C66" s="26">
        <v>-9.0050000000000005E-2</v>
      </c>
      <c r="D66" s="26">
        <v>2.0799999999999999E-2</v>
      </c>
    </row>
    <row r="67" spans="2:4" x14ac:dyDescent="0.25">
      <c r="B67" s="22">
        <v>32539</v>
      </c>
      <c r="C67" s="26">
        <v>0.27083000000000002</v>
      </c>
      <c r="D67" s="26">
        <v>6.5939999999999999E-2</v>
      </c>
    </row>
    <row r="68" spans="2:4" x14ac:dyDescent="0.25">
      <c r="B68" s="22">
        <v>32567</v>
      </c>
      <c r="C68" s="26">
        <v>-3.7190000000000001E-2</v>
      </c>
      <c r="D68" s="26">
        <v>-1.636E-2</v>
      </c>
    </row>
    <row r="69" spans="2:4" x14ac:dyDescent="0.25">
      <c r="B69" s="22">
        <v>32598</v>
      </c>
      <c r="C69" s="26">
        <v>-4.7210000000000002E-2</v>
      </c>
      <c r="D69" s="26">
        <v>2.155E-2</v>
      </c>
    </row>
    <row r="70" spans="2:4" x14ac:dyDescent="0.25">
      <c r="B70" s="22">
        <v>32626</v>
      </c>
      <c r="C70" s="26">
        <v>4.054E-2</v>
      </c>
      <c r="D70" s="26">
        <v>4.8529999999999997E-2</v>
      </c>
    </row>
    <row r="71" spans="2:4" x14ac:dyDescent="0.25">
      <c r="B71" s="22">
        <v>32659</v>
      </c>
      <c r="C71" s="26">
        <v>6.0609999999999997E-2</v>
      </c>
      <c r="D71" s="26">
        <v>3.9649999999999998E-2</v>
      </c>
    </row>
    <row r="72" spans="2:4" x14ac:dyDescent="0.25">
      <c r="B72" s="22">
        <v>32689</v>
      </c>
      <c r="C72" s="26">
        <v>-6.173E-2</v>
      </c>
      <c r="D72" s="26">
        <v>-4.9800000000000001E-3</v>
      </c>
    </row>
    <row r="73" spans="2:4" x14ac:dyDescent="0.25">
      <c r="B73" s="22">
        <v>32720</v>
      </c>
      <c r="C73" s="26">
        <v>0.23246</v>
      </c>
      <c r="D73" s="26">
        <v>7.7719999999999997E-2</v>
      </c>
    </row>
    <row r="74" spans="2:4" x14ac:dyDescent="0.25">
      <c r="B74" s="22">
        <v>32751</v>
      </c>
      <c r="C74" s="26">
        <v>-3.943E-2</v>
      </c>
      <c r="D74" s="26">
        <v>2.2280000000000001E-2</v>
      </c>
    </row>
    <row r="75" spans="2:4" x14ac:dyDescent="0.25">
      <c r="B75" s="22">
        <v>32780</v>
      </c>
      <c r="C75" s="26">
        <v>-0.10821</v>
      </c>
      <c r="D75" s="26">
        <v>-1.75E-3</v>
      </c>
    </row>
    <row r="76" spans="2:4" x14ac:dyDescent="0.25">
      <c r="B76" s="22">
        <v>32812</v>
      </c>
      <c r="C76" s="26">
        <v>-2.5100000000000001E-2</v>
      </c>
      <c r="D76" s="26">
        <v>-2.938E-2</v>
      </c>
    </row>
    <row r="77" spans="2:4" x14ac:dyDescent="0.25">
      <c r="B77" s="22">
        <v>32842</v>
      </c>
      <c r="C77" s="26">
        <v>-8.6580000000000004E-2</v>
      </c>
      <c r="D77" s="26">
        <v>1.7850000000000001E-2</v>
      </c>
    </row>
    <row r="78" spans="2:4" x14ac:dyDescent="0.25">
      <c r="B78" s="22">
        <v>32871</v>
      </c>
      <c r="C78" s="26">
        <v>-4.7400000000000003E-3</v>
      </c>
      <c r="D78" s="26">
        <v>1.8280000000000001E-2</v>
      </c>
    </row>
    <row r="79" spans="2:4" x14ac:dyDescent="0.25">
      <c r="B79" s="22">
        <v>32904</v>
      </c>
      <c r="C79" s="26">
        <v>-0.13333</v>
      </c>
      <c r="D79" s="26">
        <v>-7.0050000000000001E-2</v>
      </c>
    </row>
    <row r="80" spans="2:4" x14ac:dyDescent="0.25">
      <c r="B80" s="22">
        <v>32932</v>
      </c>
      <c r="C80" s="26">
        <v>0</v>
      </c>
      <c r="D80" s="26">
        <v>1.498E-2</v>
      </c>
    </row>
    <row r="81" spans="2:4" x14ac:dyDescent="0.25">
      <c r="B81" s="22">
        <v>32962</v>
      </c>
      <c r="C81" s="26">
        <v>-3.3329999999999999E-2</v>
      </c>
      <c r="D81" s="26">
        <v>2.4150000000000001E-2</v>
      </c>
    </row>
    <row r="82" spans="2:4" x14ac:dyDescent="0.25">
      <c r="B82" s="22">
        <v>32993</v>
      </c>
      <c r="C82" s="26">
        <v>-3.4479999999999997E-2</v>
      </c>
      <c r="D82" s="26">
        <v>-2.8160000000000001E-2</v>
      </c>
    </row>
    <row r="83" spans="2:4" x14ac:dyDescent="0.25">
      <c r="B83" s="22">
        <v>33024</v>
      </c>
      <c r="C83" s="26">
        <v>0.13855000000000001</v>
      </c>
      <c r="D83" s="26">
        <v>8.8870000000000005E-2</v>
      </c>
    </row>
    <row r="84" spans="2:4" x14ac:dyDescent="0.25">
      <c r="B84" s="22">
        <v>33053</v>
      </c>
      <c r="C84" s="26">
        <v>-4.7620000000000003E-2</v>
      </c>
      <c r="D84" s="26">
        <v>-4.3E-3</v>
      </c>
    </row>
    <row r="85" spans="2:4" x14ac:dyDescent="0.25">
      <c r="B85" s="22">
        <v>33085</v>
      </c>
      <c r="C85" s="26">
        <v>6.1109999999999998E-2</v>
      </c>
      <c r="D85" s="26">
        <v>-9.3799999999999994E-3</v>
      </c>
    </row>
    <row r="86" spans="2:4" x14ac:dyDescent="0.25">
      <c r="B86" s="22">
        <v>33116</v>
      </c>
      <c r="C86" s="26">
        <v>-0.13228000000000001</v>
      </c>
      <c r="D86" s="26">
        <v>-9.1730000000000006E-2</v>
      </c>
    </row>
    <row r="87" spans="2:4" x14ac:dyDescent="0.25">
      <c r="B87" s="22">
        <v>33144</v>
      </c>
      <c r="C87" s="26">
        <v>-9.146E-2</v>
      </c>
      <c r="D87" s="26">
        <v>-5.3870000000000001E-2</v>
      </c>
    </row>
    <row r="88" spans="2:4" x14ac:dyDescent="0.25">
      <c r="B88" s="22">
        <v>33177</v>
      </c>
      <c r="C88" s="26">
        <v>-4.6980000000000001E-2</v>
      </c>
      <c r="D88" s="26">
        <v>-1.242E-2</v>
      </c>
    </row>
    <row r="89" spans="2:4" x14ac:dyDescent="0.25">
      <c r="B89" s="22">
        <v>33207</v>
      </c>
      <c r="C89" s="26">
        <v>0.10714</v>
      </c>
      <c r="D89" s="26">
        <v>6.5979999999999997E-2</v>
      </c>
    </row>
    <row r="90" spans="2:4" x14ac:dyDescent="0.25">
      <c r="B90" s="22">
        <v>33238</v>
      </c>
      <c r="C90" s="26">
        <v>7.0970000000000005E-2</v>
      </c>
      <c r="D90" s="26">
        <v>2.954E-2</v>
      </c>
    </row>
    <row r="91" spans="2:4" x14ac:dyDescent="0.25">
      <c r="B91" s="22">
        <v>33269</v>
      </c>
      <c r="C91" s="26">
        <v>0.18675</v>
      </c>
      <c r="D91" s="26">
        <v>4.904E-2</v>
      </c>
    </row>
    <row r="92" spans="2:4" x14ac:dyDescent="0.25">
      <c r="B92" s="22">
        <v>33297</v>
      </c>
      <c r="C92" s="26">
        <v>0.17258999999999999</v>
      </c>
      <c r="D92" s="26">
        <v>7.5689999999999993E-2</v>
      </c>
    </row>
    <row r="93" spans="2:4" x14ac:dyDescent="0.25">
      <c r="B93" s="22">
        <v>33325</v>
      </c>
      <c r="C93" s="26">
        <v>0.21834000000000001</v>
      </c>
      <c r="D93" s="26">
        <v>2.878E-2</v>
      </c>
    </row>
    <row r="94" spans="2:4" x14ac:dyDescent="0.25">
      <c r="B94" s="22">
        <v>33358</v>
      </c>
      <c r="C94" s="26">
        <v>8.9609999999999995E-2</v>
      </c>
      <c r="D94" s="26">
        <v>3.3500000000000001E-3</v>
      </c>
    </row>
    <row r="95" spans="2:4" x14ac:dyDescent="0.25">
      <c r="B95" s="22">
        <v>33389</v>
      </c>
      <c r="C95" s="26">
        <v>8.609E-2</v>
      </c>
      <c r="D95" s="26">
        <v>4.0590000000000001E-2</v>
      </c>
    </row>
    <row r="96" spans="2:4" x14ac:dyDescent="0.25">
      <c r="B96" s="22">
        <v>33417</v>
      </c>
      <c r="C96" s="26">
        <v>-6.4019999999999994E-2</v>
      </c>
      <c r="D96" s="26">
        <v>-4.4240000000000002E-2</v>
      </c>
    </row>
    <row r="97" spans="2:4" x14ac:dyDescent="0.25">
      <c r="B97" s="22">
        <v>33450</v>
      </c>
      <c r="C97" s="26">
        <v>8.1430000000000002E-2</v>
      </c>
      <c r="D97" s="26">
        <v>4.6829999999999997E-2</v>
      </c>
    </row>
    <row r="98" spans="2:4" x14ac:dyDescent="0.25">
      <c r="B98" s="22">
        <v>33480</v>
      </c>
      <c r="C98" s="26">
        <v>1.8180000000000002E-2</v>
      </c>
      <c r="D98" s="26">
        <v>2.691E-2</v>
      </c>
    </row>
    <row r="99" spans="2:4" x14ac:dyDescent="0.25">
      <c r="B99" s="22">
        <v>33511</v>
      </c>
      <c r="C99" s="26">
        <v>0.14881</v>
      </c>
      <c r="D99" s="26">
        <v>-1.106E-2</v>
      </c>
    </row>
    <row r="100" spans="2:4" x14ac:dyDescent="0.25">
      <c r="B100" s="22">
        <v>33542</v>
      </c>
      <c r="C100" s="26">
        <v>7.2539999999999993E-2</v>
      </c>
      <c r="D100" s="26">
        <v>1.772E-2</v>
      </c>
    </row>
    <row r="101" spans="2:4" x14ac:dyDescent="0.25">
      <c r="B101" s="22">
        <v>33571</v>
      </c>
      <c r="C101" s="26">
        <v>-6.7629999999999996E-2</v>
      </c>
      <c r="D101" s="26">
        <v>-3.7269999999999998E-2</v>
      </c>
    </row>
    <row r="102" spans="2:4" x14ac:dyDescent="0.25">
      <c r="B102" s="22">
        <v>33603</v>
      </c>
      <c r="C102" s="26">
        <v>0.23177</v>
      </c>
      <c r="D102" s="26">
        <v>0.10704</v>
      </c>
    </row>
    <row r="103" spans="2:4" x14ac:dyDescent="0.25">
      <c r="B103" s="22">
        <v>33634</v>
      </c>
      <c r="C103" s="26">
        <v>-3.1710000000000002E-2</v>
      </c>
      <c r="D103" s="26">
        <v>-1.65E-3</v>
      </c>
    </row>
    <row r="104" spans="2:4" x14ac:dyDescent="0.25">
      <c r="B104" s="22">
        <v>33662</v>
      </c>
      <c r="C104" s="26">
        <v>-1.9650000000000001E-2</v>
      </c>
      <c r="D104" s="26">
        <v>1.329E-2</v>
      </c>
    </row>
    <row r="105" spans="2:4" x14ac:dyDescent="0.25">
      <c r="B105" s="22">
        <v>33694</v>
      </c>
      <c r="C105" s="26">
        <v>-1.566E-2</v>
      </c>
      <c r="D105" s="26">
        <v>-2.368E-2</v>
      </c>
    </row>
    <row r="106" spans="2:4" x14ac:dyDescent="0.25">
      <c r="B106" s="22">
        <v>33724</v>
      </c>
      <c r="C106" s="26">
        <v>-0.10909000000000001</v>
      </c>
      <c r="D106" s="26">
        <v>1.3849999999999999E-2</v>
      </c>
    </row>
    <row r="107" spans="2:4" x14ac:dyDescent="0.25">
      <c r="B107" s="22">
        <v>33753</v>
      </c>
      <c r="C107" s="26">
        <v>-4.0800000000000003E-3</v>
      </c>
      <c r="D107" s="26">
        <v>6.5199999999999998E-3</v>
      </c>
    </row>
    <row r="108" spans="2:4" x14ac:dyDescent="0.25">
      <c r="B108" s="22">
        <v>33785</v>
      </c>
      <c r="C108" s="26">
        <v>4.1239999999999999E-2</v>
      </c>
      <c r="D108" s="26">
        <v>-1.924E-2</v>
      </c>
    </row>
    <row r="109" spans="2:4" x14ac:dyDescent="0.25">
      <c r="B109" s="22">
        <v>33816</v>
      </c>
      <c r="C109" s="26">
        <v>1.9800000000000002E-2</v>
      </c>
      <c r="D109" s="26">
        <v>3.993E-2</v>
      </c>
    </row>
    <row r="110" spans="2:4" x14ac:dyDescent="0.25">
      <c r="B110" s="22">
        <v>33847</v>
      </c>
      <c r="C110" s="26">
        <v>-3.058E-2</v>
      </c>
      <c r="D110" s="26">
        <v>-2.0760000000000001E-2</v>
      </c>
    </row>
    <row r="111" spans="2:4" x14ac:dyDescent="0.25">
      <c r="B111" s="22">
        <v>33877</v>
      </c>
      <c r="C111" s="26">
        <v>2.0150000000000001E-2</v>
      </c>
      <c r="D111" s="26">
        <v>1.242E-2</v>
      </c>
    </row>
    <row r="112" spans="2:4" x14ac:dyDescent="0.25">
      <c r="B112" s="22">
        <v>33907</v>
      </c>
      <c r="C112" s="26">
        <v>9.3829999999999997E-2</v>
      </c>
      <c r="D112" s="26">
        <v>1.09E-2</v>
      </c>
    </row>
    <row r="113" spans="2:4" x14ac:dyDescent="0.25">
      <c r="B113" s="22">
        <v>33938</v>
      </c>
      <c r="C113" s="26">
        <v>9.5710000000000003E-2</v>
      </c>
      <c r="D113" s="26">
        <v>4.0189999999999997E-2</v>
      </c>
    </row>
    <row r="114" spans="2:4" x14ac:dyDescent="0.25">
      <c r="B114" s="22">
        <v>33969</v>
      </c>
      <c r="C114" s="26">
        <v>-1.4489999999999999E-2</v>
      </c>
      <c r="D114" s="26">
        <v>1.754E-2</v>
      </c>
    </row>
    <row r="115" spans="2:4" x14ac:dyDescent="0.25">
      <c r="B115" s="22">
        <v>33998</v>
      </c>
      <c r="C115" s="26">
        <v>9.8739999999999994E-2</v>
      </c>
      <c r="D115" s="26">
        <v>1.2330000000000001E-2</v>
      </c>
    </row>
    <row r="116" spans="2:4" x14ac:dyDescent="0.25">
      <c r="B116" s="22">
        <v>34026</v>
      </c>
      <c r="C116" s="26">
        <v>4.6649999999999997E-2</v>
      </c>
      <c r="D116" s="26">
        <v>5.45E-3</v>
      </c>
    </row>
    <row r="117" spans="2:4" x14ac:dyDescent="0.25">
      <c r="B117" s="22">
        <v>34059</v>
      </c>
      <c r="C117" s="26">
        <v>4.5870000000000001E-2</v>
      </c>
      <c r="D117" s="26">
        <v>2.5010000000000001E-2</v>
      </c>
    </row>
    <row r="118" spans="2:4" x14ac:dyDescent="0.25">
      <c r="B118" s="22">
        <v>34089</v>
      </c>
      <c r="C118" s="26">
        <v>-1.0529999999999999E-2</v>
      </c>
      <c r="D118" s="26">
        <v>-2.5510000000000001E-2</v>
      </c>
    </row>
    <row r="119" spans="2:4" x14ac:dyDescent="0.25">
      <c r="B119" s="22">
        <v>34117</v>
      </c>
      <c r="C119" s="26">
        <v>7.9430000000000001E-2</v>
      </c>
      <c r="D119" s="26">
        <v>2.9420000000000002E-2</v>
      </c>
    </row>
    <row r="120" spans="2:4" x14ac:dyDescent="0.25">
      <c r="B120" s="22">
        <v>34150</v>
      </c>
      <c r="C120" s="26">
        <v>6.9309999999999997E-2</v>
      </c>
      <c r="D120" s="26">
        <v>5.13E-3</v>
      </c>
    </row>
    <row r="121" spans="2:4" x14ac:dyDescent="0.25">
      <c r="B121" s="22">
        <v>34180</v>
      </c>
      <c r="C121" s="26">
        <v>7.4069999999999997E-2</v>
      </c>
      <c r="D121" s="26">
        <v>-7.6000000000000004E-4</v>
      </c>
    </row>
    <row r="122" spans="2:4" x14ac:dyDescent="0.25">
      <c r="B122" s="22">
        <v>34212</v>
      </c>
      <c r="C122" s="26">
        <v>0.11897000000000001</v>
      </c>
      <c r="D122" s="26">
        <v>3.934E-2</v>
      </c>
    </row>
    <row r="123" spans="2:4" x14ac:dyDescent="0.25">
      <c r="B123" s="22">
        <v>34242</v>
      </c>
      <c r="C123" s="26">
        <v>1.031E-2</v>
      </c>
      <c r="D123" s="26">
        <v>6.0999999999999997E-4</v>
      </c>
    </row>
    <row r="124" spans="2:4" x14ac:dyDescent="0.25">
      <c r="B124" s="22">
        <v>34271</v>
      </c>
      <c r="C124" s="26">
        <v>-7.4000000000000003E-3</v>
      </c>
      <c r="D124" s="26">
        <v>1.804E-2</v>
      </c>
    </row>
    <row r="125" spans="2:4" x14ac:dyDescent="0.25">
      <c r="B125" s="22">
        <v>34303</v>
      </c>
      <c r="C125" s="26">
        <v>-6.3229999999999995E-2</v>
      </c>
      <c r="D125" s="26">
        <v>-1.7350000000000001E-2</v>
      </c>
    </row>
    <row r="126" spans="2:4" x14ac:dyDescent="0.25">
      <c r="B126" s="22">
        <v>34334</v>
      </c>
      <c r="C126" s="26">
        <v>-7.4380000000000002E-2</v>
      </c>
      <c r="D126" s="26">
        <v>1.9449999999999999E-2</v>
      </c>
    </row>
    <row r="127" spans="2:4" x14ac:dyDescent="0.25">
      <c r="B127" s="22">
        <v>34365</v>
      </c>
      <c r="C127" s="26">
        <v>7.3209999999999997E-2</v>
      </c>
      <c r="D127" s="26">
        <v>3.1329999999999997E-2</v>
      </c>
    </row>
    <row r="128" spans="2:4" x14ac:dyDescent="0.25">
      <c r="B128" s="22">
        <v>34393</v>
      </c>
      <c r="C128" s="26">
        <v>-9.4710000000000003E-2</v>
      </c>
      <c r="D128" s="26">
        <v>-2.409E-2</v>
      </c>
    </row>
    <row r="129" spans="2:4" x14ac:dyDescent="0.25">
      <c r="B129" s="22">
        <v>34424</v>
      </c>
      <c r="C129" s="26">
        <v>-8.3080000000000001E-2</v>
      </c>
      <c r="D129" s="26">
        <v>-4.5740000000000003E-2</v>
      </c>
    </row>
    <row r="130" spans="2:4" x14ac:dyDescent="0.25">
      <c r="B130" s="22">
        <v>34453</v>
      </c>
      <c r="C130" s="26">
        <v>-1.0070000000000001E-2</v>
      </c>
      <c r="D130" s="26">
        <v>9.8300000000000002E-3</v>
      </c>
    </row>
    <row r="131" spans="2:4" x14ac:dyDescent="0.25">
      <c r="B131" s="22">
        <v>34485</v>
      </c>
      <c r="C131" s="26">
        <v>6.386E-2</v>
      </c>
      <c r="D131" s="26">
        <v>9.4999999999999998E-3</v>
      </c>
    </row>
    <row r="132" spans="2:4" x14ac:dyDescent="0.25">
      <c r="B132" s="22">
        <v>34515</v>
      </c>
      <c r="C132" s="26">
        <v>-0.10256</v>
      </c>
      <c r="D132" s="26">
        <v>-2.7380000000000002E-2</v>
      </c>
    </row>
    <row r="133" spans="2:4" x14ac:dyDescent="0.25">
      <c r="B133" s="22">
        <v>34544</v>
      </c>
      <c r="C133" s="26">
        <v>4.6429999999999999E-2</v>
      </c>
      <c r="D133" s="26">
        <v>3.041E-2</v>
      </c>
    </row>
    <row r="134" spans="2:4" x14ac:dyDescent="0.25">
      <c r="B134" s="22">
        <v>34577</v>
      </c>
      <c r="C134" s="26">
        <v>0.11549</v>
      </c>
      <c r="D134" s="26">
        <v>4.283E-2</v>
      </c>
    </row>
    <row r="135" spans="2:4" x14ac:dyDescent="0.25">
      <c r="B135" s="22">
        <v>34607</v>
      </c>
      <c r="C135" s="26">
        <v>-0.14768999999999999</v>
      </c>
      <c r="D135" s="26">
        <v>-1.865E-2</v>
      </c>
    </row>
    <row r="136" spans="2:4" x14ac:dyDescent="0.25">
      <c r="B136" s="22">
        <v>34638</v>
      </c>
      <c r="C136" s="26">
        <v>0.14383000000000001</v>
      </c>
      <c r="D136" s="26">
        <v>1.487E-2</v>
      </c>
    </row>
    <row r="137" spans="2:4" x14ac:dyDescent="0.25">
      <c r="B137" s="22">
        <v>34668</v>
      </c>
      <c r="C137" s="26">
        <v>-3.492E-2</v>
      </c>
      <c r="D137" s="26">
        <v>-3.7069999999999999E-2</v>
      </c>
    </row>
    <row r="138" spans="2:4" x14ac:dyDescent="0.25">
      <c r="B138" s="22">
        <v>34698</v>
      </c>
      <c r="C138" s="26">
        <v>-5.9209999999999999E-2</v>
      </c>
      <c r="D138" s="26">
        <v>1.2749999999999999E-2</v>
      </c>
    </row>
    <row r="139" spans="2:4" x14ac:dyDescent="0.25">
      <c r="B139" s="22">
        <v>34730</v>
      </c>
      <c r="C139" s="26">
        <v>3.091E-2</v>
      </c>
      <c r="D139" s="26">
        <v>2.0549999999999999E-2</v>
      </c>
    </row>
    <row r="140" spans="2:4" x14ac:dyDescent="0.25">
      <c r="B140" s="22">
        <v>34758</v>
      </c>
      <c r="C140" s="26">
        <v>0.11945</v>
      </c>
      <c r="D140" s="26">
        <v>3.9620000000000002E-2</v>
      </c>
    </row>
    <row r="141" spans="2:4" x14ac:dyDescent="0.25">
      <c r="B141" s="22">
        <v>34789</v>
      </c>
      <c r="C141" s="26">
        <v>3.6589999999999998E-2</v>
      </c>
      <c r="D141" s="26">
        <v>2.6970000000000001E-2</v>
      </c>
    </row>
    <row r="142" spans="2:4" x14ac:dyDescent="0.25">
      <c r="B142" s="22">
        <v>34817</v>
      </c>
      <c r="C142" s="26">
        <v>7.059E-2</v>
      </c>
      <c r="D142" s="26">
        <v>2.4879999999999999E-2</v>
      </c>
    </row>
    <row r="143" spans="2:4" x14ac:dyDescent="0.25">
      <c r="B143" s="22">
        <v>34850</v>
      </c>
      <c r="C143" s="26">
        <v>3.8679999999999999E-2</v>
      </c>
      <c r="D143" s="26">
        <v>3.4160000000000003E-2</v>
      </c>
    </row>
    <row r="144" spans="2:4" x14ac:dyDescent="0.25">
      <c r="B144" s="22">
        <v>34880</v>
      </c>
      <c r="C144" s="26">
        <v>0.11702</v>
      </c>
      <c r="D144" s="26">
        <v>3.0839999999999999E-2</v>
      </c>
    </row>
    <row r="145" spans="2:4" x14ac:dyDescent="0.25">
      <c r="B145" s="22">
        <v>34911</v>
      </c>
      <c r="C145" s="26">
        <v>5.7140000000000003E-2</v>
      </c>
      <c r="D145" s="26">
        <v>4.0669999999999998E-2</v>
      </c>
    </row>
    <row r="146" spans="2:4" x14ac:dyDescent="0.25">
      <c r="B146" s="22">
        <v>34942</v>
      </c>
      <c r="C146" s="26">
        <v>4.2970000000000001E-2</v>
      </c>
      <c r="D146" s="26">
        <v>9.3399999999999993E-3</v>
      </c>
    </row>
    <row r="147" spans="2:4" x14ac:dyDescent="0.25">
      <c r="B147" s="22">
        <v>34971</v>
      </c>
      <c r="C147" s="26">
        <v>8.4599999999999995E-2</v>
      </c>
      <c r="D147" s="26">
        <v>3.6389999999999999E-2</v>
      </c>
    </row>
    <row r="148" spans="2:4" x14ac:dyDescent="0.25">
      <c r="B148" s="22">
        <v>35003</v>
      </c>
      <c r="C148" s="26">
        <v>-0.112</v>
      </c>
      <c r="D148" s="26">
        <v>-1.115E-2</v>
      </c>
    </row>
    <row r="149" spans="2:4" x14ac:dyDescent="0.25">
      <c r="B149" s="22">
        <v>35033</v>
      </c>
      <c r="C149" s="26">
        <v>4.6800000000000001E-3</v>
      </c>
      <c r="D149" s="26">
        <v>4.2970000000000001E-2</v>
      </c>
    </row>
    <row r="150" spans="2:4" x14ac:dyDescent="0.25">
      <c r="B150" s="22">
        <v>35062</v>
      </c>
      <c r="C150" s="26">
        <v>-8.1079999999999999E-2</v>
      </c>
      <c r="D150" s="26">
        <v>1.54E-2</v>
      </c>
    </row>
    <row r="151" spans="2:4" x14ac:dyDescent="0.25">
      <c r="B151" s="22">
        <v>35095</v>
      </c>
      <c r="C151" s="26">
        <v>0.12028999999999999</v>
      </c>
      <c r="D151" s="26">
        <v>2.809E-2</v>
      </c>
    </row>
    <row r="152" spans="2:4" x14ac:dyDescent="0.25">
      <c r="B152" s="22">
        <v>35124</v>
      </c>
      <c r="C152" s="26">
        <v>1.319E-2</v>
      </c>
      <c r="D152" s="26">
        <v>1.6049999999999998E-2</v>
      </c>
    </row>
    <row r="153" spans="2:4" x14ac:dyDescent="0.25">
      <c r="B153" s="22">
        <v>35153</v>
      </c>
      <c r="C153" s="26">
        <v>5.423E-2</v>
      </c>
      <c r="D153" s="26">
        <v>1.12E-2</v>
      </c>
    </row>
    <row r="154" spans="2:4" x14ac:dyDescent="0.25">
      <c r="B154" s="22">
        <v>35185</v>
      </c>
      <c r="C154" s="26">
        <v>-6.1700000000000001E-3</v>
      </c>
      <c r="D154" s="26">
        <v>2.513E-2</v>
      </c>
    </row>
    <row r="155" spans="2:4" x14ac:dyDescent="0.25">
      <c r="B155" s="22">
        <v>35216</v>
      </c>
      <c r="C155" s="26">
        <v>7.7429999999999999E-2</v>
      </c>
      <c r="D155" s="26">
        <v>2.6720000000000001E-2</v>
      </c>
    </row>
    <row r="156" spans="2:4" x14ac:dyDescent="0.25">
      <c r="B156" s="22">
        <v>35244</v>
      </c>
      <c r="C156" s="26">
        <v>5.79E-3</v>
      </c>
      <c r="D156" s="26">
        <v>-7.6600000000000001E-3</v>
      </c>
    </row>
    <row r="157" spans="2:4" x14ac:dyDescent="0.25">
      <c r="B157" s="22">
        <v>35277</v>
      </c>
      <c r="C157" s="26">
        <v>-6.8330000000000002E-2</v>
      </c>
      <c r="D157" s="26">
        <v>-5.339E-2</v>
      </c>
    </row>
    <row r="158" spans="2:4" x14ac:dyDescent="0.25">
      <c r="B158" s="22">
        <v>35307</v>
      </c>
      <c r="C158" s="26">
        <v>1.4489999999999999E-2</v>
      </c>
      <c r="D158" s="26">
        <v>3.2219999999999999E-2</v>
      </c>
    </row>
    <row r="159" spans="2:4" x14ac:dyDescent="0.25">
      <c r="B159" s="22">
        <v>35338</v>
      </c>
      <c r="C159" s="26">
        <v>7.5509999999999994E-2</v>
      </c>
      <c r="D159" s="26">
        <v>5.2990000000000002E-2</v>
      </c>
    </row>
    <row r="160" spans="2:4" x14ac:dyDescent="0.25">
      <c r="B160" s="22">
        <v>35369</v>
      </c>
      <c r="C160" s="26">
        <v>6.6409999999999997E-2</v>
      </c>
      <c r="D160" s="26">
        <v>1.3939999999999999E-2</v>
      </c>
    </row>
    <row r="161" spans="2:4" x14ac:dyDescent="0.25">
      <c r="B161" s="22">
        <v>35398</v>
      </c>
      <c r="C161" s="26">
        <v>0.14662</v>
      </c>
      <c r="D161" s="26">
        <v>6.5729999999999997E-2</v>
      </c>
    </row>
    <row r="162" spans="2:4" x14ac:dyDescent="0.25">
      <c r="B162" s="22">
        <v>35430</v>
      </c>
      <c r="C162" s="26">
        <v>1.558E-2</v>
      </c>
      <c r="D162" s="26">
        <v>-1.1350000000000001E-2</v>
      </c>
    </row>
    <row r="163" spans="2:4" x14ac:dyDescent="0.25">
      <c r="B163" s="22">
        <v>35461</v>
      </c>
      <c r="C163" s="26">
        <v>3.2210000000000003E-2</v>
      </c>
      <c r="D163" s="26">
        <v>5.3039999999999997E-2</v>
      </c>
    </row>
    <row r="164" spans="2:4" x14ac:dyDescent="0.25">
      <c r="B164" s="22">
        <v>35489</v>
      </c>
      <c r="C164" s="26">
        <v>0.14473</v>
      </c>
      <c r="D164" s="26">
        <v>-8.8000000000000003E-4</v>
      </c>
    </row>
    <row r="165" spans="2:4" x14ac:dyDescent="0.25">
      <c r="B165" s="22">
        <v>35520</v>
      </c>
      <c r="C165" s="26">
        <v>-0.10546999999999999</v>
      </c>
      <c r="D165" s="26">
        <v>-4.4389999999999999E-2</v>
      </c>
    </row>
    <row r="166" spans="2:4" x14ac:dyDescent="0.25">
      <c r="B166" s="22">
        <v>35550</v>
      </c>
      <c r="C166" s="26">
        <v>0.11092</v>
      </c>
      <c r="D166" s="26">
        <v>4.2459999999999998E-2</v>
      </c>
    </row>
    <row r="167" spans="2:4" x14ac:dyDescent="0.25">
      <c r="B167" s="22">
        <v>35580</v>
      </c>
      <c r="C167" s="26">
        <v>0.11579</v>
      </c>
      <c r="D167" s="26">
        <v>7.1249999999999994E-2</v>
      </c>
    </row>
    <row r="168" spans="2:4" x14ac:dyDescent="0.25">
      <c r="B168" s="22">
        <v>35611</v>
      </c>
      <c r="C168" s="26">
        <v>0.125</v>
      </c>
      <c r="D168" s="26">
        <v>4.4200000000000003E-2</v>
      </c>
    </row>
    <row r="169" spans="2:4" x14ac:dyDescent="0.25">
      <c r="B169" s="22">
        <v>35642</v>
      </c>
      <c r="C169" s="26">
        <v>0.18134</v>
      </c>
      <c r="D169" s="26">
        <v>7.6310000000000003E-2</v>
      </c>
    </row>
    <row r="170" spans="2:4" x14ac:dyDescent="0.25">
      <c r="B170" s="22">
        <v>35671</v>
      </c>
      <c r="C170" s="26">
        <v>-0.12404999999999999</v>
      </c>
      <c r="D170" s="26">
        <v>-3.6450000000000003E-2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workbookViewId="0"/>
  </sheetViews>
  <sheetFormatPr defaultRowHeight="15" x14ac:dyDescent="0.25"/>
  <cols>
    <col min="2" max="2" width="25.5703125" bestFit="1" customWidth="1"/>
    <col min="3" max="3" width="19.85546875" style="8" bestFit="1" customWidth="1"/>
    <col min="4" max="4" width="9.140625" style="8"/>
    <col min="5" max="5" width="15.85546875" style="8" bestFit="1" customWidth="1"/>
  </cols>
  <sheetData>
    <row r="2" spans="2:7" x14ac:dyDescent="0.25">
      <c r="B2" t="s">
        <v>0</v>
      </c>
      <c r="C2" s="8" t="s">
        <v>16</v>
      </c>
      <c r="E2" s="8" t="s">
        <v>17</v>
      </c>
    </row>
    <row r="3" spans="2:7" x14ac:dyDescent="0.25">
      <c r="B3" t="s">
        <v>1</v>
      </c>
      <c r="C3" s="15" t="s">
        <v>2</v>
      </c>
      <c r="E3" s="15" t="s">
        <v>3</v>
      </c>
    </row>
    <row r="5" spans="2:7" x14ac:dyDescent="0.25">
      <c r="B5" t="s">
        <v>18</v>
      </c>
      <c r="C5" s="12">
        <v>0.76</v>
      </c>
      <c r="E5" s="12">
        <v>1.0900000000000001</v>
      </c>
      <c r="G5" s="1"/>
    </row>
    <row r="6" spans="2:7" x14ac:dyDescent="0.25">
      <c r="C6" s="10"/>
      <c r="E6" s="10"/>
      <c r="G6" s="2"/>
    </row>
    <row r="7" spans="2:7" x14ac:dyDescent="0.25">
      <c r="B7" t="s">
        <v>4</v>
      </c>
      <c r="C7" s="6">
        <v>13.4</v>
      </c>
      <c r="E7" s="6">
        <v>1250</v>
      </c>
      <c r="G7" s="3"/>
    </row>
    <row r="8" spans="2:7" x14ac:dyDescent="0.25">
      <c r="B8" t="s">
        <v>5</v>
      </c>
      <c r="C8" s="6">
        <v>236.3</v>
      </c>
      <c r="E8" s="6">
        <v>2285.6999999999998</v>
      </c>
      <c r="G8" s="3"/>
    </row>
    <row r="9" spans="2:7" ht="15.75" thickBot="1" x14ac:dyDescent="0.3">
      <c r="B9" t="s">
        <v>6</v>
      </c>
      <c r="C9" s="11">
        <f>C7/C8</f>
        <v>5.6707575116377487E-2</v>
      </c>
      <c r="E9" s="11">
        <f>E7/E8</f>
        <v>0.5468784179901125</v>
      </c>
      <c r="G9" s="4"/>
    </row>
    <row r="10" spans="2:7" ht="15.75" thickTop="1" x14ac:dyDescent="0.25"/>
    <row r="11" spans="2:7" x14ac:dyDescent="0.25">
      <c r="B11" t="s">
        <v>7</v>
      </c>
      <c r="C11" s="6">
        <v>37.6</v>
      </c>
      <c r="E11" s="6">
        <v>487</v>
      </c>
      <c r="G11" s="3"/>
    </row>
    <row r="12" spans="2:7" x14ac:dyDescent="0.25">
      <c r="B12" t="s">
        <v>8</v>
      </c>
      <c r="C12" s="6">
        <v>27.4</v>
      </c>
      <c r="E12" s="6">
        <v>390.2</v>
      </c>
      <c r="G12" s="3"/>
    </row>
    <row r="13" spans="2:7" x14ac:dyDescent="0.25">
      <c r="B13" t="s">
        <v>9</v>
      </c>
      <c r="C13" s="6">
        <v>10.200000000000003</v>
      </c>
      <c r="E13" s="6">
        <v>96.800000000000011</v>
      </c>
      <c r="G13" s="3"/>
    </row>
    <row r="14" spans="2:7" ht="15.75" thickBot="1" x14ac:dyDescent="0.3">
      <c r="B14" t="s">
        <v>10</v>
      </c>
      <c r="C14" s="11">
        <f>C13/C11</f>
        <v>0.27127659574468094</v>
      </c>
      <c r="E14" s="11">
        <f>E13/E11</f>
        <v>0.19876796714579056</v>
      </c>
      <c r="G14" s="4"/>
    </row>
    <row r="15" spans="2:7" ht="15.75" thickTop="1" x14ac:dyDescent="0.25"/>
    <row r="16" spans="2:7" x14ac:dyDescent="0.25">
      <c r="B16" t="s">
        <v>11</v>
      </c>
      <c r="C16" s="12">
        <v>5.9539956037319465E-2</v>
      </c>
      <c r="D16" s="9"/>
      <c r="E16" s="12">
        <v>5.9539956037319465E-2</v>
      </c>
      <c r="F16" s="1"/>
      <c r="G16" s="1"/>
    </row>
    <row r="17" spans="2:5" x14ac:dyDescent="0.25">
      <c r="B17" t="s">
        <v>12</v>
      </c>
      <c r="C17" s="12">
        <v>0.76</v>
      </c>
      <c r="D17" s="9"/>
      <c r="E17" s="12">
        <v>1.0900000000000001</v>
      </c>
    </row>
    <row r="18" spans="2:5" x14ac:dyDescent="0.25">
      <c r="B18" t="s">
        <v>13</v>
      </c>
      <c r="C18" s="7">
        <f>1-C14</f>
        <v>0.72872340425531901</v>
      </c>
      <c r="E18" s="7">
        <f>1-E14</f>
        <v>0.80123203285420941</v>
      </c>
    </row>
    <row r="19" spans="2:5" x14ac:dyDescent="0.25">
      <c r="B19" t="s">
        <v>14</v>
      </c>
      <c r="C19" s="7">
        <f>C9</f>
        <v>5.6707575116377487E-2</v>
      </c>
      <c r="E19" s="7">
        <f>E9</f>
        <v>0.5468784179901125</v>
      </c>
    </row>
    <row r="20" spans="2:5" ht="15.75" thickBot="1" x14ac:dyDescent="0.3">
      <c r="B20" s="14" t="s">
        <v>15</v>
      </c>
      <c r="C20" s="16">
        <f>(C19*C18)/(1+C19*C18)*C16+(C5/(1+C19*C18))</f>
        <v>0.73220278881832146</v>
      </c>
      <c r="D20" s="9"/>
      <c r="E20" s="16">
        <v>0.77604452919299416</v>
      </c>
    </row>
    <row r="21" spans="2:5" ht="15.75" thickTop="1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/>
  </sheetViews>
  <sheetFormatPr defaultRowHeight="15" x14ac:dyDescent="0.25"/>
  <cols>
    <col min="2" max="2" width="26.42578125" bestFit="1" customWidth="1"/>
    <col min="3" max="4" width="17.7109375" style="8" customWidth="1"/>
    <col min="5" max="5" width="9.140625" style="8"/>
  </cols>
  <sheetData>
    <row r="2" spans="2:5" x14ac:dyDescent="0.25">
      <c r="B2" s="14" t="s">
        <v>19</v>
      </c>
    </row>
    <row r="3" spans="2:5" x14ac:dyDescent="0.25">
      <c r="B3" t="s">
        <v>0</v>
      </c>
      <c r="C3" s="8" t="s">
        <v>16</v>
      </c>
      <c r="D3" s="8" t="s">
        <v>17</v>
      </c>
      <c r="E3" s="8" t="s">
        <v>20</v>
      </c>
    </row>
    <row r="5" spans="2:5" x14ac:dyDescent="0.25">
      <c r="B5" t="s">
        <v>21</v>
      </c>
      <c r="C5" s="7">
        <v>0.73334860082789965</v>
      </c>
      <c r="D5" s="7">
        <v>0.26665139917210035</v>
      </c>
      <c r="E5" s="7">
        <v>1</v>
      </c>
    </row>
    <row r="6" spans="2:5" x14ac:dyDescent="0.25">
      <c r="B6" t="s">
        <v>22</v>
      </c>
      <c r="C6" s="12">
        <f>'Unlevered Beta'!C20</f>
        <v>0.73220278881832146</v>
      </c>
      <c r="D6" s="12">
        <f>'Unlevered Beta'!E20</f>
        <v>0.77604452919299416</v>
      </c>
    </row>
    <row r="7" spans="2:5" ht="15.75" thickBot="1" x14ac:dyDescent="0.3">
      <c r="B7" t="s">
        <v>23</v>
      </c>
      <c r="C7" s="13">
        <f>C5*C6+D5*D6</f>
        <v>0.74389325023136799</v>
      </c>
    </row>
    <row r="8" spans="2:5" ht="15.75" thickTop="1" x14ac:dyDescent="0.25"/>
    <row r="9" spans="2:5" x14ac:dyDescent="0.25">
      <c r="B9" t="s">
        <v>23</v>
      </c>
      <c r="C9" s="12">
        <f>C7</f>
        <v>0.74389325023136799</v>
      </c>
    </row>
    <row r="10" spans="2:5" x14ac:dyDescent="0.25">
      <c r="B10" t="s">
        <v>24</v>
      </c>
      <c r="C10" s="7">
        <v>0.43502276137663431</v>
      </c>
      <c r="D10" s="17" t="s">
        <v>25</v>
      </c>
    </row>
    <row r="11" spans="2:5" x14ac:dyDescent="0.25">
      <c r="B11" t="s">
        <v>26</v>
      </c>
      <c r="C11" s="7">
        <f>1-C10</f>
        <v>0.56497723862336569</v>
      </c>
      <c r="D11" s="17"/>
    </row>
    <row r="12" spans="2:5" x14ac:dyDescent="0.25">
      <c r="B12" t="s">
        <v>14</v>
      </c>
      <c r="C12" s="7">
        <v>0.32942448193200097</v>
      </c>
      <c r="D12" s="17" t="s">
        <v>27</v>
      </c>
    </row>
    <row r="13" spans="2:5" x14ac:dyDescent="0.25">
      <c r="B13" t="s">
        <v>11</v>
      </c>
      <c r="C13" s="12">
        <v>5.9539956037319465E-2</v>
      </c>
      <c r="D13" s="17" t="s">
        <v>28</v>
      </c>
    </row>
    <row r="14" spans="2:5" ht="15.75" thickBot="1" x14ac:dyDescent="0.3">
      <c r="B14" s="14" t="s">
        <v>33</v>
      </c>
      <c r="C14" s="16">
        <f>C9+(C12*C11)*(C9-C13)</f>
        <v>0.87126326095455264</v>
      </c>
      <c r="D14" s="17" t="s">
        <v>29</v>
      </c>
    </row>
    <row r="15" spans="2:5" ht="15.75" thickTop="1" x14ac:dyDescent="0.25"/>
    <row r="16" spans="2:5" x14ac:dyDescent="0.25">
      <c r="B16" s="18" t="s">
        <v>30</v>
      </c>
    </row>
    <row r="17" spans="2:3" x14ac:dyDescent="0.25">
      <c r="B17" t="s">
        <v>31</v>
      </c>
      <c r="C17" s="12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Regression Analysis</vt:lpstr>
      <vt:lpstr>Regression Beta</vt:lpstr>
      <vt:lpstr>Unlevered Beta</vt:lpstr>
      <vt:lpstr>Levered Beta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2020-12-14T16:54:44Z</dcterms:created>
  <dcterms:modified xsi:type="dcterms:W3CDTF">2020-12-14T22:17:38Z</dcterms:modified>
</cp:coreProperties>
</file>